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20" yWindow="-120" windowWidth="28920" windowHeight="16320"/>
  </bookViews>
  <sheets>
    <sheet name="Krycí list" sheetId="1" r:id="rId1"/>
    <sheet name="Rekapitulace" sheetId="2" r:id="rId2"/>
    <sheet name="Položky" sheetId="3" r:id="rId3"/>
  </sheets>
  <definedNames>
    <definedName name="cisloobjektu">'Krycí list'!$A$5</definedName>
    <definedName name="cislostavby">'Krycí list'!$A$7</definedName>
    <definedName name="Datum">'Krycí list'!$B$27</definedName>
    <definedName name="Dil">Rekapitulace!$A$6</definedName>
    <definedName name="Dodavka">Rekapitulace!$G$22</definedName>
    <definedName name="Dodavka0">Položky!#REF!</definedName>
    <definedName name="HSV">Rekapitulace!$E$22</definedName>
    <definedName name="HSV0">Položky!#REF!</definedName>
    <definedName name="HZS">Rekapitulace!$I$22</definedName>
    <definedName name="HZS0">Položky!#REF!</definedName>
    <definedName name="JKSO">'Krycí list'!$G$2</definedName>
    <definedName name="MJ">'Krycí list'!$G$5</definedName>
    <definedName name="Mont">Rekapitulace!$H$22</definedName>
    <definedName name="Montaz0">Položky!#REF!</definedName>
    <definedName name="NazevDilu">Rekapitulace!$B$6</definedName>
    <definedName name="nazevobjektu">'Krycí list'!$C$5</definedName>
    <definedName name="nazevstavby">'Krycí list'!$C$7</definedName>
    <definedName name="_xlnm.Print_Titles" localSheetId="2">Položky!$1:$6</definedName>
    <definedName name="_xlnm.Print_Titles" localSheetId="1">Rekapitulace!$1:$6</definedName>
    <definedName name="Objednatel">'Krycí list'!$C$10</definedName>
    <definedName name="_xlnm.Print_Area" localSheetId="0">'Krycí list'!$A$1:$G$45</definedName>
    <definedName name="_xlnm.Print_Area" localSheetId="2">Položky!$A$1:$G$242</definedName>
    <definedName name="_xlnm.Print_Area" localSheetId="1">Rekapitulace!$A$1:$I$36</definedName>
    <definedName name="PocetMJ">'Krycí list'!$G$6</definedName>
    <definedName name="Poznamka">'Krycí list'!$B$37</definedName>
    <definedName name="Projektant">'Krycí list'!$C$8</definedName>
    <definedName name="PSV">Rekapitulace!$F$22</definedName>
    <definedName name="PSV0">Položky!#REF!</definedName>
    <definedName name="SazbaDPH1">'Krycí list'!$C$30</definedName>
    <definedName name="SazbaDPH2">'Krycí list'!$C$32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Rekapitulace!$H$35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list'!$G$11</definedName>
    <definedName name="Zaklad22">'Krycí list'!$F$32</definedName>
    <definedName name="Zaklad5">'Krycí list'!$F$30</definedName>
    <definedName name="Zhotovitel">'Krycí list'!$C$11:$E$11</definedName>
  </definedName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244" i="3" l="1"/>
  <c r="BA244" i="3" s="1"/>
  <c r="G247" i="3"/>
  <c r="F21" i="2" s="1"/>
  <c r="BE244" i="3"/>
  <c r="BD244" i="3"/>
  <c r="BC244" i="3"/>
  <c r="BB244" i="3"/>
  <c r="F20" i="2" l="1"/>
  <c r="D21" i="1"/>
  <c r="D20" i="1"/>
  <c r="D19" i="1"/>
  <c r="D18" i="1"/>
  <c r="D17" i="1"/>
  <c r="D16" i="1"/>
  <c r="D15" i="1"/>
  <c r="BE240" i="3"/>
  <c r="BD240" i="3"/>
  <c r="BC240" i="3"/>
  <c r="BB240" i="3"/>
  <c r="G240" i="3"/>
  <c r="BA240" i="3" s="1"/>
  <c r="BE238" i="3"/>
  <c r="BD238" i="3"/>
  <c r="BC238" i="3"/>
  <c r="BB238" i="3"/>
  <c r="G238" i="3"/>
  <c r="BA238" i="3" s="1"/>
  <c r="BE236" i="3"/>
  <c r="BD236" i="3"/>
  <c r="BC236" i="3"/>
  <c r="BB236" i="3"/>
  <c r="G236" i="3"/>
  <c r="BA236" i="3" s="1"/>
  <c r="BE234" i="3"/>
  <c r="BD234" i="3"/>
  <c r="BC234" i="3"/>
  <c r="BB234" i="3"/>
  <c r="G234" i="3"/>
  <c r="BA234" i="3" s="1"/>
  <c r="BE232" i="3"/>
  <c r="BD232" i="3"/>
  <c r="BC232" i="3"/>
  <c r="BB232" i="3"/>
  <c r="G232" i="3"/>
  <c r="BA232" i="3" s="1"/>
  <c r="B19" i="2"/>
  <c r="A19" i="2"/>
  <c r="C242" i="3"/>
  <c r="BE226" i="3"/>
  <c r="BD226" i="3"/>
  <c r="BC226" i="3"/>
  <c r="BA226" i="3"/>
  <c r="G226" i="3"/>
  <c r="BB226" i="3" s="1"/>
  <c r="BE222" i="3"/>
  <c r="BD222" i="3"/>
  <c r="BC222" i="3"/>
  <c r="BA222" i="3"/>
  <c r="G222" i="3"/>
  <c r="BB222" i="3" s="1"/>
  <c r="BE218" i="3"/>
  <c r="BD218" i="3"/>
  <c r="BC218" i="3"/>
  <c r="BA218" i="3"/>
  <c r="G218" i="3"/>
  <c r="BB218" i="3" s="1"/>
  <c r="B18" i="2"/>
  <c r="A18" i="2"/>
  <c r="C230" i="3"/>
  <c r="BE214" i="3"/>
  <c r="BE216" i="3" s="1"/>
  <c r="I17" i="2" s="1"/>
  <c r="BD214" i="3"/>
  <c r="BD216" i="3" s="1"/>
  <c r="H17" i="2" s="1"/>
  <c r="BC214" i="3"/>
  <c r="BC216" i="3" s="1"/>
  <c r="G17" i="2" s="1"/>
  <c r="BA214" i="3"/>
  <c r="BA216" i="3" s="1"/>
  <c r="E17" i="2" s="1"/>
  <c r="G214" i="3"/>
  <c r="BB214" i="3" s="1"/>
  <c r="BB216" i="3" s="1"/>
  <c r="F17" i="2" s="1"/>
  <c r="B17" i="2"/>
  <c r="A17" i="2"/>
  <c r="C216" i="3"/>
  <c r="BE211" i="3"/>
  <c r="BD211" i="3"/>
  <c r="BC211" i="3"/>
  <c r="BA211" i="3"/>
  <c r="G211" i="3"/>
  <c r="BB211" i="3" s="1"/>
  <c r="BE210" i="3"/>
  <c r="BD210" i="3"/>
  <c r="BC210" i="3"/>
  <c r="BA210" i="3"/>
  <c r="G210" i="3"/>
  <c r="BB210" i="3" s="1"/>
  <c r="BE207" i="3"/>
  <c r="BD207" i="3"/>
  <c r="BC207" i="3"/>
  <c r="BA207" i="3"/>
  <c r="G207" i="3"/>
  <c r="BB207" i="3" s="1"/>
  <c r="BE204" i="3"/>
  <c r="BD204" i="3"/>
  <c r="BC204" i="3"/>
  <c r="BA204" i="3"/>
  <c r="G204" i="3"/>
  <c r="BB204" i="3" s="1"/>
  <c r="BE201" i="3"/>
  <c r="BD201" i="3"/>
  <c r="BC201" i="3"/>
  <c r="BA201" i="3"/>
  <c r="G201" i="3"/>
  <c r="BB201" i="3" s="1"/>
  <c r="B16" i="2"/>
  <c r="A16" i="2"/>
  <c r="C212" i="3"/>
  <c r="BE198" i="3"/>
  <c r="BD198" i="3"/>
  <c r="BC198" i="3"/>
  <c r="BA198" i="3"/>
  <c r="G198" i="3"/>
  <c r="BB198" i="3" s="1"/>
  <c r="BE197" i="3"/>
  <c r="BD197" i="3"/>
  <c r="BC197" i="3"/>
  <c r="BA197" i="3"/>
  <c r="G197" i="3"/>
  <c r="BB197" i="3" s="1"/>
  <c r="BE196" i="3"/>
  <c r="BD196" i="3"/>
  <c r="BC196" i="3"/>
  <c r="BA196" i="3"/>
  <c r="G196" i="3"/>
  <c r="BB196" i="3" s="1"/>
  <c r="BE190" i="3"/>
  <c r="BD190" i="3"/>
  <c r="BC190" i="3"/>
  <c r="BA190" i="3"/>
  <c r="G190" i="3"/>
  <c r="BB190" i="3" s="1"/>
  <c r="BE186" i="3"/>
  <c r="BD186" i="3"/>
  <c r="BC186" i="3"/>
  <c r="BA186" i="3"/>
  <c r="G186" i="3"/>
  <c r="BB186" i="3" s="1"/>
  <c r="BE180" i="3"/>
  <c r="BD180" i="3"/>
  <c r="BC180" i="3"/>
  <c r="BA180" i="3"/>
  <c r="G180" i="3"/>
  <c r="BB180" i="3" s="1"/>
  <c r="BE177" i="3"/>
  <c r="BD177" i="3"/>
  <c r="BC177" i="3"/>
  <c r="BA177" i="3"/>
  <c r="G177" i="3"/>
  <c r="BB177" i="3" s="1"/>
  <c r="BE175" i="3"/>
  <c r="BD175" i="3"/>
  <c r="BC175" i="3"/>
  <c r="BA175" i="3"/>
  <c r="G175" i="3"/>
  <c r="BB175" i="3" s="1"/>
  <c r="BE172" i="3"/>
  <c r="BD172" i="3"/>
  <c r="BC172" i="3"/>
  <c r="BA172" i="3"/>
  <c r="G172" i="3"/>
  <c r="BB172" i="3" s="1"/>
  <c r="BE170" i="3"/>
  <c r="BD170" i="3"/>
  <c r="BC170" i="3"/>
  <c r="BA170" i="3"/>
  <c r="G170" i="3"/>
  <c r="BB170" i="3" s="1"/>
  <c r="BE168" i="3"/>
  <c r="BD168" i="3"/>
  <c r="BC168" i="3"/>
  <c r="BA168" i="3"/>
  <c r="G168" i="3"/>
  <c r="BB168" i="3" s="1"/>
  <c r="BE165" i="3"/>
  <c r="BD165" i="3"/>
  <c r="BC165" i="3"/>
  <c r="BA165" i="3"/>
  <c r="G165" i="3"/>
  <c r="BB165" i="3" s="1"/>
  <c r="BE161" i="3"/>
  <c r="BD161" i="3"/>
  <c r="BC161" i="3"/>
  <c r="BA161" i="3"/>
  <c r="G161" i="3"/>
  <c r="BB161" i="3" s="1"/>
  <c r="BE158" i="3"/>
  <c r="BD158" i="3"/>
  <c r="BC158" i="3"/>
  <c r="BA158" i="3"/>
  <c r="G158" i="3"/>
  <c r="BB158" i="3" s="1"/>
  <c r="BE155" i="3"/>
  <c r="BD155" i="3"/>
  <c r="BC155" i="3"/>
  <c r="BA155" i="3"/>
  <c r="G155" i="3"/>
  <c r="BB155" i="3" s="1"/>
  <c r="B15" i="2"/>
  <c r="A15" i="2"/>
  <c r="C199" i="3"/>
  <c r="BE152" i="3"/>
  <c r="BD152" i="3"/>
  <c r="BC152" i="3"/>
  <c r="BA152" i="3"/>
  <c r="G152" i="3"/>
  <c r="BB152" i="3" s="1"/>
  <c r="BE148" i="3"/>
  <c r="BD148" i="3"/>
  <c r="BC148" i="3"/>
  <c r="BA148" i="3"/>
  <c r="G148" i="3"/>
  <c r="BB148" i="3" s="1"/>
  <c r="BE144" i="3"/>
  <c r="BD144" i="3"/>
  <c r="BC144" i="3"/>
  <c r="BA144" i="3"/>
  <c r="G144" i="3"/>
  <c r="BB144" i="3" s="1"/>
  <c r="BE119" i="3"/>
  <c r="BD119" i="3"/>
  <c r="BC119" i="3"/>
  <c r="BA119" i="3"/>
  <c r="G119" i="3"/>
  <c r="BB119" i="3" s="1"/>
  <c r="BE117" i="3"/>
  <c r="BD117" i="3"/>
  <c r="BC117" i="3"/>
  <c r="BA117" i="3"/>
  <c r="G117" i="3"/>
  <c r="BB117" i="3" s="1"/>
  <c r="BE110" i="3"/>
  <c r="BD110" i="3"/>
  <c r="BC110" i="3"/>
  <c r="BA110" i="3"/>
  <c r="G110" i="3"/>
  <c r="BB110" i="3" s="1"/>
  <c r="BE104" i="3"/>
  <c r="BD104" i="3"/>
  <c r="BC104" i="3"/>
  <c r="BA104" i="3"/>
  <c r="G104" i="3"/>
  <c r="BB104" i="3" s="1"/>
  <c r="BE97" i="3"/>
  <c r="BD97" i="3"/>
  <c r="BC97" i="3"/>
  <c r="BA97" i="3"/>
  <c r="G97" i="3"/>
  <c r="BE91" i="3"/>
  <c r="BD91" i="3"/>
  <c r="BC91" i="3"/>
  <c r="BA91" i="3"/>
  <c r="G91" i="3"/>
  <c r="BB91" i="3" s="1"/>
  <c r="B14" i="2"/>
  <c r="A14" i="2"/>
  <c r="C153" i="3"/>
  <c r="BE87" i="3"/>
  <c r="BD87" i="3"/>
  <c r="BC87" i="3"/>
  <c r="BB87" i="3"/>
  <c r="G87" i="3"/>
  <c r="BA87" i="3" s="1"/>
  <c r="BE85" i="3"/>
  <c r="BD85" i="3"/>
  <c r="BC85" i="3"/>
  <c r="BB85" i="3"/>
  <c r="G85" i="3"/>
  <c r="BE83" i="3"/>
  <c r="BD83" i="3"/>
  <c r="BC83" i="3"/>
  <c r="BB83" i="3"/>
  <c r="G83" i="3"/>
  <c r="BA83" i="3" s="1"/>
  <c r="B13" i="2"/>
  <c r="A13" i="2"/>
  <c r="C89" i="3"/>
  <c r="BE80" i="3"/>
  <c r="BD80" i="3"/>
  <c r="BC80" i="3"/>
  <c r="BB80" i="3"/>
  <c r="G80" i="3"/>
  <c r="BA80" i="3" s="1"/>
  <c r="BE79" i="3"/>
  <c r="BD79" i="3"/>
  <c r="BC79" i="3"/>
  <c r="BB79" i="3"/>
  <c r="G79" i="3"/>
  <c r="BA79" i="3" s="1"/>
  <c r="BE77" i="3"/>
  <c r="BD77" i="3"/>
  <c r="BC77" i="3"/>
  <c r="BB77" i="3"/>
  <c r="G77" i="3"/>
  <c r="BA77" i="3" s="1"/>
  <c r="BE74" i="3"/>
  <c r="BD74" i="3"/>
  <c r="BC74" i="3"/>
  <c r="BB74" i="3"/>
  <c r="G74" i="3"/>
  <c r="BA74" i="3" s="1"/>
  <c r="BE72" i="3"/>
  <c r="BD72" i="3"/>
  <c r="BC72" i="3"/>
  <c r="BB72" i="3"/>
  <c r="G72" i="3"/>
  <c r="BA72" i="3" s="1"/>
  <c r="BE70" i="3"/>
  <c r="BD70" i="3"/>
  <c r="BC70" i="3"/>
  <c r="BB70" i="3"/>
  <c r="G70" i="3"/>
  <c r="BA70" i="3" s="1"/>
  <c r="BE68" i="3"/>
  <c r="BD68" i="3"/>
  <c r="BC68" i="3"/>
  <c r="BB68" i="3"/>
  <c r="G68" i="3"/>
  <c r="BA68" i="3" s="1"/>
  <c r="BE66" i="3"/>
  <c r="BD66" i="3"/>
  <c r="BC66" i="3"/>
  <c r="BB66" i="3"/>
  <c r="G66" i="3"/>
  <c r="BA66" i="3" s="1"/>
  <c r="BE64" i="3"/>
  <c r="BD64" i="3"/>
  <c r="BC64" i="3"/>
  <c r="BB64" i="3"/>
  <c r="G64" i="3"/>
  <c r="BA64" i="3" s="1"/>
  <c r="B12" i="2"/>
  <c r="A12" i="2"/>
  <c r="C81" i="3"/>
  <c r="BE59" i="3"/>
  <c r="BE62" i="3" s="1"/>
  <c r="I11" i="2" s="1"/>
  <c r="BD59" i="3"/>
  <c r="BD62" i="3" s="1"/>
  <c r="H11" i="2" s="1"/>
  <c r="BC59" i="3"/>
  <c r="BC62" i="3" s="1"/>
  <c r="G11" i="2" s="1"/>
  <c r="BB59" i="3"/>
  <c r="BB62" i="3" s="1"/>
  <c r="F11" i="2" s="1"/>
  <c r="G59" i="3"/>
  <c r="BA59" i="3" s="1"/>
  <c r="BA62" i="3" s="1"/>
  <c r="E11" i="2" s="1"/>
  <c r="B11" i="2"/>
  <c r="A11" i="2"/>
  <c r="C62" i="3"/>
  <c r="BE55" i="3"/>
  <c r="BD55" i="3"/>
  <c r="BC55" i="3"/>
  <c r="BB55" i="3"/>
  <c r="G55" i="3"/>
  <c r="BA55" i="3" s="1"/>
  <c r="BE53" i="3"/>
  <c r="BD53" i="3"/>
  <c r="BC53" i="3"/>
  <c r="BB53" i="3"/>
  <c r="G53" i="3"/>
  <c r="BE51" i="3"/>
  <c r="BD51" i="3"/>
  <c r="BC51" i="3"/>
  <c r="BB51" i="3"/>
  <c r="G51" i="3"/>
  <c r="BA51" i="3" s="1"/>
  <c r="B10" i="2"/>
  <c r="A10" i="2"/>
  <c r="C57" i="3"/>
  <c r="BE46" i="3"/>
  <c r="BD46" i="3"/>
  <c r="BC46" i="3"/>
  <c r="BB46" i="3"/>
  <c r="G46" i="3"/>
  <c r="BA46" i="3" s="1"/>
  <c r="BE43" i="3"/>
  <c r="BD43" i="3"/>
  <c r="BC43" i="3"/>
  <c r="BB43" i="3"/>
  <c r="G43" i="3"/>
  <c r="B9" i="2"/>
  <c r="A9" i="2"/>
  <c r="C49" i="3"/>
  <c r="BE38" i="3"/>
  <c r="BD38" i="3"/>
  <c r="BC38" i="3"/>
  <c r="BB38" i="3"/>
  <c r="G38" i="3"/>
  <c r="BA38" i="3" s="1"/>
  <c r="BE36" i="3"/>
  <c r="BD36" i="3"/>
  <c r="BC36" i="3"/>
  <c r="BB36" i="3"/>
  <c r="G36" i="3"/>
  <c r="BA36" i="3" s="1"/>
  <c r="BE33" i="3"/>
  <c r="BD33" i="3"/>
  <c r="BC33" i="3"/>
  <c r="BB33" i="3"/>
  <c r="G33" i="3"/>
  <c r="BA33" i="3" s="1"/>
  <c r="BE30" i="3"/>
  <c r="BD30" i="3"/>
  <c r="BC30" i="3"/>
  <c r="BB30" i="3"/>
  <c r="G30" i="3"/>
  <c r="BA30" i="3" s="1"/>
  <c r="BE27" i="3"/>
  <c r="BD27" i="3"/>
  <c r="BC27" i="3"/>
  <c r="BB27" i="3"/>
  <c r="G27" i="3"/>
  <c r="BA27" i="3" s="1"/>
  <c r="BE25" i="3"/>
  <c r="BD25" i="3"/>
  <c r="BC25" i="3"/>
  <c r="BB25" i="3"/>
  <c r="G25" i="3"/>
  <c r="BA25" i="3" s="1"/>
  <c r="BE22" i="3"/>
  <c r="BD22" i="3"/>
  <c r="BC22" i="3"/>
  <c r="BB22" i="3"/>
  <c r="G22" i="3"/>
  <c r="BA22" i="3" s="1"/>
  <c r="BE18" i="3"/>
  <c r="BD18" i="3"/>
  <c r="BC18" i="3"/>
  <c r="BB18" i="3"/>
  <c r="G18" i="3"/>
  <c r="BA18" i="3" s="1"/>
  <c r="BE14" i="3"/>
  <c r="BD14" i="3"/>
  <c r="BC14" i="3"/>
  <c r="BB14" i="3"/>
  <c r="G14" i="3"/>
  <c r="B8" i="2"/>
  <c r="A8" i="2"/>
  <c r="C41" i="3"/>
  <c r="BE10" i="3"/>
  <c r="BD10" i="3"/>
  <c r="BC10" i="3"/>
  <c r="BB10" i="3"/>
  <c r="G10" i="3"/>
  <c r="BE8" i="3"/>
  <c r="BD8" i="3"/>
  <c r="BC8" i="3"/>
  <c r="BB8" i="3"/>
  <c r="G8" i="3"/>
  <c r="BA8" i="3" s="1"/>
  <c r="B7" i="2"/>
  <c r="A7" i="2"/>
  <c r="C12" i="3"/>
  <c r="E4" i="3"/>
  <c r="C4" i="3"/>
  <c r="F3" i="3"/>
  <c r="C3" i="3"/>
  <c r="C2" i="2"/>
  <c r="C1" i="2"/>
  <c r="F33" i="1"/>
  <c r="C33" i="1"/>
  <c r="BE49" i="3" l="1"/>
  <c r="I9" i="2" s="1"/>
  <c r="BC89" i="3"/>
  <c r="G13" i="2" s="1"/>
  <c r="BE230" i="3"/>
  <c r="I18" i="2" s="1"/>
  <c r="BC12" i="3"/>
  <c r="G7" i="2" s="1"/>
  <c r="BD89" i="3"/>
  <c r="H13" i="2" s="1"/>
  <c r="BC49" i="3"/>
  <c r="G9" i="2" s="1"/>
  <c r="BE41" i="3"/>
  <c r="I8" i="2" s="1"/>
  <c r="G62" i="3"/>
  <c r="BB49" i="3"/>
  <c r="F9" i="2" s="1"/>
  <c r="BC199" i="3"/>
  <c r="G15" i="2" s="1"/>
  <c r="BC57" i="3"/>
  <c r="G10" i="2" s="1"/>
  <c r="BB242" i="3"/>
  <c r="F19" i="2" s="1"/>
  <c r="BC153" i="3"/>
  <c r="G14" i="2" s="1"/>
  <c r="BC212" i="3"/>
  <c r="G16" i="2" s="1"/>
  <c r="G216" i="3"/>
  <c r="BB230" i="3"/>
  <c r="F18" i="2" s="1"/>
  <c r="BB12" i="3"/>
  <c r="F7" i="2" s="1"/>
  <c r="BC81" i="3"/>
  <c r="G12" i="2" s="1"/>
  <c r="BE212" i="3"/>
  <c r="I16" i="2" s="1"/>
  <c r="BC230" i="3"/>
  <c r="G18" i="2" s="1"/>
  <c r="BC242" i="3"/>
  <c r="G19" i="2" s="1"/>
  <c r="BE81" i="3"/>
  <c r="I12" i="2" s="1"/>
  <c r="BD242" i="3"/>
  <c r="H19" i="2" s="1"/>
  <c r="BC41" i="3"/>
  <c r="G8" i="2" s="1"/>
  <c r="G12" i="3"/>
  <c r="BD41" i="3"/>
  <c r="H8" i="2" s="1"/>
  <c r="BD81" i="3"/>
  <c r="H12" i="2" s="1"/>
  <c r="G153" i="3"/>
  <c r="BD212" i="3"/>
  <c r="H16" i="2" s="1"/>
  <c r="BE153" i="3"/>
  <c r="I14" i="2" s="1"/>
  <c r="BA199" i="3"/>
  <c r="E15" i="2" s="1"/>
  <c r="BD199" i="3"/>
  <c r="H15" i="2" s="1"/>
  <c r="BE12" i="3"/>
  <c r="I7" i="2" s="1"/>
  <c r="G57" i="3"/>
  <c r="G49" i="3"/>
  <c r="BD57" i="3"/>
  <c r="H10" i="2" s="1"/>
  <c r="BE89" i="3"/>
  <c r="I13" i="2" s="1"/>
  <c r="BA230" i="3"/>
  <c r="E18" i="2" s="1"/>
  <c r="BB89" i="3"/>
  <c r="F13" i="2" s="1"/>
  <c r="BD12" i="3"/>
  <c r="H7" i="2" s="1"/>
  <c r="G89" i="3"/>
  <c r="BD153" i="3"/>
  <c r="H14" i="2" s="1"/>
  <c r="BB41" i="3"/>
  <c r="F8" i="2" s="1"/>
  <c r="BA212" i="3"/>
  <c r="E16" i="2" s="1"/>
  <c r="BD49" i="3"/>
  <c r="H9" i="2" s="1"/>
  <c r="BB81" i="3"/>
  <c r="F12" i="2" s="1"/>
  <c r="BE199" i="3"/>
  <c r="I15" i="2" s="1"/>
  <c r="BE242" i="3"/>
  <c r="I19" i="2" s="1"/>
  <c r="BB57" i="3"/>
  <c r="F10" i="2" s="1"/>
  <c r="BA153" i="3"/>
  <c r="E14" i="2" s="1"/>
  <c r="G41" i="3"/>
  <c r="BE57" i="3"/>
  <c r="I10" i="2" s="1"/>
  <c r="BD230" i="3"/>
  <c r="H18" i="2" s="1"/>
  <c r="BA81" i="3"/>
  <c r="E12" i="2" s="1"/>
  <c r="BB212" i="3"/>
  <c r="F16" i="2" s="1"/>
  <c r="BB199" i="3"/>
  <c r="F15" i="2" s="1"/>
  <c r="BA242" i="3"/>
  <c r="E19" i="2" s="1"/>
  <c r="BA10" i="3"/>
  <c r="BA12" i="3" s="1"/>
  <c r="E7" i="2" s="1"/>
  <c r="BA43" i="3"/>
  <c r="BA49" i="3" s="1"/>
  <c r="E9" i="2" s="1"/>
  <c r="BA53" i="3"/>
  <c r="BA57" i="3" s="1"/>
  <c r="E10" i="2" s="1"/>
  <c r="G81" i="3"/>
  <c r="BA85" i="3"/>
  <c r="BA89" i="3" s="1"/>
  <c r="E13" i="2" s="1"/>
  <c r="G199" i="3"/>
  <c r="G212" i="3"/>
  <c r="G230" i="3"/>
  <c r="G242" i="3"/>
  <c r="BB97" i="3"/>
  <c r="BB153" i="3" s="1"/>
  <c r="F14" i="2" s="1"/>
  <c r="BA14" i="3"/>
  <c r="BA41" i="3" s="1"/>
  <c r="E8" i="2" s="1"/>
  <c r="H22" i="2" l="1"/>
  <c r="C17" i="1" s="1"/>
  <c r="I22" i="2"/>
  <c r="C21" i="1" s="1"/>
  <c r="G22" i="2"/>
  <c r="C18" i="1" s="1"/>
  <c r="F22" i="2"/>
  <c r="C16" i="1" s="1"/>
  <c r="E22" i="2"/>
  <c r="C15" i="1" l="1"/>
  <c r="C19" i="1" s="1"/>
  <c r="C22" i="1" s="1"/>
  <c r="G34" i="2"/>
  <c r="I34" i="2" s="1"/>
  <c r="G32" i="2"/>
  <c r="I32" i="2" s="1"/>
  <c r="G20" i="1" s="1"/>
  <c r="G30" i="2"/>
  <c r="I30" i="2" s="1"/>
  <c r="G18" i="1" s="1"/>
  <c r="G28" i="2"/>
  <c r="I28" i="2" s="1"/>
  <c r="G16" i="1" s="1"/>
  <c r="G33" i="2"/>
  <c r="I33" i="2" s="1"/>
  <c r="G21" i="1" s="1"/>
  <c r="G31" i="2"/>
  <c r="I31" i="2" s="1"/>
  <c r="G19" i="1" s="1"/>
  <c r="G29" i="2"/>
  <c r="I29" i="2" s="1"/>
  <c r="G17" i="1" s="1"/>
  <c r="G27" i="2"/>
  <c r="I27" i="2" s="1"/>
  <c r="H35" i="2" l="1"/>
  <c r="G23" i="1" s="1"/>
  <c r="G15" i="1"/>
  <c r="G22" i="1" l="1"/>
  <c r="C23" i="1"/>
  <c r="F30" i="1" s="1"/>
  <c r="F31" i="1" l="1"/>
  <c r="F34" i="1" s="1"/>
</calcChain>
</file>

<file path=xl/sharedStrings.xml><?xml version="1.0" encoding="utf-8"?>
<sst xmlns="http://schemas.openxmlformats.org/spreadsheetml/2006/main" count="643" uniqueCount="352">
  <si>
    <t>POLOŽKOVÝ ROZPOČET</t>
  </si>
  <si>
    <t>Rozpočet</t>
  </si>
  <si>
    <t xml:space="preserve">JKSO </t>
  </si>
  <si>
    <t>Objekt</t>
  </si>
  <si>
    <t>Název objektu</t>
  </si>
  <si>
    <t xml:space="preserve">SKP </t>
  </si>
  <si>
    <t xml:space="preserve">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</si>
  <si>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</si>
  <si>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</si>
  <si>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</si>
  <si>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</si>
  <si>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</si>
  <si>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</si>
  <si>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</si>
  <si>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</si>
  <si>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</si>
  <si>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</si>
  <si>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</si>
  <si>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</si>
  <si>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</si>
  <si>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</si>
  <si>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</si>
  <si>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</si>
  <si>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</si>
  <si>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</si>
  <si>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</si>
  <si>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</si>
  <si>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</si>
  <si>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</si>
  <si>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</si>
  <si>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</si>
  <si>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</si>
  <si>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</si>
  <si>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</si>
  <si>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</si>
  <si>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</si>
  <si>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</si>
  <si>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</si>
  <si>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</si>
  <si>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</si>
  <si>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</si>
  <si>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</si>
  <si>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</si>
  <si>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</si>
  <si>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</si>
  <si>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</si>
  <si>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</si>
  <si>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</si>
  <si>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</si>
  <si>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>Stavba :</t>
  </si>
  <si>
    <t>Rozpočet :</t>
  </si>
  <si>
    <t>Objekt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</si>
  <si>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</si>
  <si>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</si>
  <si>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</si>
  <si>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</si>
  <si>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</si>
  <si>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</si>
  <si>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</si>
  <si>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</si>
  <si>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</si>
  <si>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</si>
  <si>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</si>
  <si>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</si>
  <si>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</si>
  <si>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 xml:space="preserve">Položkový rozpočet 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</si>
  <si>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</si>
  <si>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</si>
  <si>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</si>
  <si>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</si>
  <si>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</si>
  <si>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</si>
  <si>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</si>
  <si>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</si>
  <si>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</si>
  <si>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1</t>
  </si>
  <si>
    <t>Celkem za</t>
  </si>
  <si>
    <t>3</t>
  </si>
  <si>
    <t>Svislé a kompletní konstrukce</t>
  </si>
  <si>
    <t>317121351R00</t>
  </si>
  <si>
    <t xml:space="preserve">Montáž ŽB překladů do 240 cm dodatečně do rýh </t>
  </si>
  <si>
    <t>kus</t>
  </si>
  <si>
    <t>2</t>
  </si>
  <si>
    <t>59321212.A</t>
  </si>
  <si>
    <t>Překlad železobetonový RZP 209/14/14 V</t>
  </si>
  <si>
    <t>(1/n):2</t>
  </si>
  <si>
    <t>61</t>
  </si>
  <si>
    <t>Upravy povrchů vnitřní</t>
  </si>
  <si>
    <t>612311111U00</t>
  </si>
  <si>
    <t xml:space="preserve">Váp omítka hrubá zatř vni stěna ru </t>
  </si>
  <si>
    <t>m2</t>
  </si>
  <si>
    <t>2*(0,25*(2+2+1))</t>
  </si>
  <si>
    <t>2*(0,5*(2+2+2))</t>
  </si>
  <si>
    <t>drážky:0,04*140</t>
  </si>
  <si>
    <t>612321141U00</t>
  </si>
  <si>
    <t xml:space="preserve">VC omítka štuková 2vr vni stěna ru </t>
  </si>
  <si>
    <t>2*(0,5*2*2+2*0,5)*2</t>
  </si>
  <si>
    <t>(2/n):2*9</t>
  </si>
  <si>
    <t>612409991R00</t>
  </si>
  <si>
    <t xml:space="preserve">Začištění omítek kolem oken,dveří apod. </t>
  </si>
  <si>
    <t>m</t>
  </si>
  <si>
    <t>(2+2+1)*2</t>
  </si>
  <si>
    <t>(2+2+2)*2</t>
  </si>
  <si>
    <t>612421331R00</t>
  </si>
  <si>
    <t xml:space="preserve">Oprava vápen.omítek stěn do 30 % pl. - štukových </t>
  </si>
  <si>
    <t>9</t>
  </si>
  <si>
    <t>612451121R00</t>
  </si>
  <si>
    <t xml:space="preserve">Omítka vnitřní zdiva, cementová (MC), hladká </t>
  </si>
  <si>
    <t>612481211R00</t>
  </si>
  <si>
    <t xml:space="preserve">Montáž výztužné sítě (perlinky) do stěrky-stěny </t>
  </si>
  <si>
    <t>2*2</t>
  </si>
  <si>
    <t>2*2,5</t>
  </si>
  <si>
    <t>620471831U00</t>
  </si>
  <si>
    <t xml:space="preserve">Nátěr základní penetrační Cemix </t>
  </si>
  <si>
    <t>612 21-620-2NC</t>
  </si>
  <si>
    <t xml:space="preserve">Zapravení rýh po vybouraných stěnách bet. 5-150mm </t>
  </si>
  <si>
    <t>(3/b):0,2*2</t>
  </si>
  <si>
    <t>63180000</t>
  </si>
  <si>
    <t>Síť armovací pro omítky 1x50 m, oka 8x8 mm</t>
  </si>
  <si>
    <t>63</t>
  </si>
  <si>
    <t>Podlahy a podlahové konstrukce</t>
  </si>
  <si>
    <t>631317105R00</t>
  </si>
  <si>
    <t xml:space="preserve">Řezání dilatační spáry hl. 0-50 mm, beton prostý </t>
  </si>
  <si>
    <t>pro příčky a zárubně:2*1*2</t>
  </si>
  <si>
    <t>2*2*2</t>
  </si>
  <si>
    <t>632479128R00</t>
  </si>
  <si>
    <t xml:space="preserve">Reprofi.potěr BASF, PCI Pericem EBF Spec.tl.do50mm </t>
  </si>
  <si>
    <t>2*(1*0,25)</t>
  </si>
  <si>
    <t>2*(2*0,25)</t>
  </si>
  <si>
    <t>64</t>
  </si>
  <si>
    <t>Výplně otvorů</t>
  </si>
  <si>
    <t>642942111R00</t>
  </si>
  <si>
    <t xml:space="preserve">Osazení zárubní dveřních ocelových, pl. do 2,5 m2 </t>
  </si>
  <si>
    <t>55330307</t>
  </si>
  <si>
    <t>Zárubeň ocelová H 95   900x1970x95 L</t>
  </si>
  <si>
    <t>55330308</t>
  </si>
  <si>
    <t>Zárubeň ocelová H 95   900x1970x95 P</t>
  </si>
  <si>
    <t>94</t>
  </si>
  <si>
    <t>Lešení a stavební výtahy</t>
  </si>
  <si>
    <t>941955001R00</t>
  </si>
  <si>
    <t xml:space="preserve">Lešení lehké pomocné, výška podlahy do 1,2 m </t>
  </si>
  <si>
    <t>dveře:6</t>
  </si>
  <si>
    <t>rýhy a podhledy:10</t>
  </si>
  <si>
    <t>96</t>
  </si>
  <si>
    <t>Bourání konstrukcí</t>
  </si>
  <si>
    <t>962031133R00</t>
  </si>
  <si>
    <t xml:space="preserve">Bourání příček cihelných tl. 15 cm </t>
  </si>
  <si>
    <t>(3/b):2*0,2</t>
  </si>
  <si>
    <t>968061125R00</t>
  </si>
  <si>
    <t xml:space="preserve">Vyvěšení a zavěšení dřevěných dveřních křídel </t>
  </si>
  <si>
    <t>968061126R00</t>
  </si>
  <si>
    <t xml:space="preserve">Vyvěšení dřevěných dveřních křídel pl. nad 2 m2 </t>
  </si>
  <si>
    <t>968072455R00</t>
  </si>
  <si>
    <t xml:space="preserve">Vybourání kovových dveřních zárubní pl. do 2 m2 </t>
  </si>
  <si>
    <t>968072456R00</t>
  </si>
  <si>
    <t xml:space="preserve">Vybourání kovových dveřních zárubní pl. nad 2 m2 </t>
  </si>
  <si>
    <t>(1/b):2*2,9</t>
  </si>
  <si>
    <t>978013191R00</t>
  </si>
  <si>
    <t xml:space="preserve">Otlučení omítek vnitřních stěn v rozsahu do 100 % </t>
  </si>
  <si>
    <t>(4/b):2*9</t>
  </si>
  <si>
    <t>964011001pc</t>
  </si>
  <si>
    <t xml:space="preserve">Vybourání ŽB překladů prefa </t>
  </si>
  <si>
    <t>(2/b):2</t>
  </si>
  <si>
    <t>998011002R00</t>
  </si>
  <si>
    <t xml:space="preserve">Přesun hmot pro budovy zděné výšky do 12 m </t>
  </si>
  <si>
    <t>t</t>
  </si>
  <si>
    <t>979011211R00</t>
  </si>
  <si>
    <t xml:space="preserve">Svislá doprava suti a vybour. hmot za 2.NP nošením </t>
  </si>
  <si>
    <t>97</t>
  </si>
  <si>
    <t>Prorážení otvorů</t>
  </si>
  <si>
    <t>970051030R00</t>
  </si>
  <si>
    <t xml:space="preserve">Vrtání jádrové do ŽB d 30 mm </t>
  </si>
  <si>
    <t>8*0,35</t>
  </si>
  <si>
    <t>974042544R00</t>
  </si>
  <si>
    <t xml:space="preserve">Vysekání rýh betonová, monolitická dlažba 7x15 cm </t>
  </si>
  <si>
    <t>pro příčky a zárubně:2+4</t>
  </si>
  <si>
    <t>974040001pc</t>
  </si>
  <si>
    <t xml:space="preserve">Vysekání bet.potěru v rozích </t>
  </si>
  <si>
    <t>8*0,2</t>
  </si>
  <si>
    <t>766</t>
  </si>
  <si>
    <t>Konstrukce truhlářské</t>
  </si>
  <si>
    <t>611-6003</t>
  </si>
  <si>
    <t>Dveřní zavírač s vačkovou technologií pro požárně odolné dveře - stříbrné, dveře pravé</t>
  </si>
  <si>
    <t>dodávka pro požární dveřní konzoly</t>
  </si>
  <si>
    <t>pol. č. 611-0004</t>
  </si>
  <si>
    <t>plynule nastavitelná rychlost a síla zavírání</t>
  </si>
  <si>
    <t>dodávka a montáž</t>
  </si>
  <si>
    <t>611-6004</t>
  </si>
  <si>
    <t>Požární konzole pro požární jednokřídlové dveře s elektromagnetem - stříbrné, pro dveře pravé</t>
  </si>
  <si>
    <t>dveře jsou v klidovém stavu elektronicky blokovány v otevřeném stavu</t>
  </si>
  <si>
    <t>pro signálu z EPS se po odjištění elektromagnetu dveře automaticky uzavřou</t>
  </si>
  <si>
    <t>60mA/24 V DC</t>
  </si>
  <si>
    <t>pro pol. č. 611-0003</t>
  </si>
  <si>
    <t>611-6005</t>
  </si>
  <si>
    <t>Dveřní zavírač s vačkovou technologií pro požárně odolné dveře - stříbrné, dveře levé</t>
  </si>
  <si>
    <t>pol. č. 611-0006</t>
  </si>
  <si>
    <t>611-6006</t>
  </si>
  <si>
    <t>Požární konzole pro požární jednokřídlové dveře s elektromagnetem - stříbrné, pro dveře levé</t>
  </si>
  <si>
    <t>pro pol. č. 611-0005</t>
  </si>
  <si>
    <t>766661422R00</t>
  </si>
  <si>
    <t xml:space="preserve">Montáž dveří protipožárních 1kříd. nad 80 cm </t>
  </si>
  <si>
    <t>766-66-0001pc</t>
  </si>
  <si>
    <t>Automatické protipožární dveře, 2-křídlové, EI30 viz. popis, dodávka a motáž</t>
  </si>
  <si>
    <t>kpl</t>
  </si>
  <si>
    <t>Automatický pohon s 2-křídlovými hliníkovými posuvnými dveřmi v protipožárním provedení s odolností EI 30. Aut.pohon bude uchycen do zděného překladu a do zděného otvoru je nutno vložit protipožární zárubeň.</t>
  </si>
  <si>
    <t>- posuvný elektromechanický dveřní pohon</t>
  </si>
  <si>
    <t>- akumulátorový nouzový zdroj s automatickým dobíjením</t>
  </si>
  <si>
    <t>- digitální programový přepínač umístěný v krytu pohonu</t>
  </si>
  <si>
    <t>- tlačítko nouzového otevírání umístěné v krytu pohonu nebo na zdivu</t>
  </si>
  <si>
    <t>- lačítko total stop umstěné v krytu pohonu pro odpojení aut.dveří od el.přívodu</t>
  </si>
  <si>
    <t xml:space="preserve">- kombinovaný mikrovlnný radar s bezpečnostním infra polem proti přivření </t>
  </si>
  <si>
    <t>- pohyblivé křídla v protipožárním provedení</t>
  </si>
  <si>
    <t>- těsnící zárubně vložené v otvoru</t>
  </si>
  <si>
    <t>- kontakt pro napojení na EPS-zavřít nebo kouřová čidla z obou stran otvoru,</t>
  </si>
  <si>
    <t>včetně dalšího příslušenství</t>
  </si>
  <si>
    <t>průchozí šířka :1450mm</t>
  </si>
  <si>
    <t>průchozí výška :2000mm</t>
  </si>
  <si>
    <t xml:space="preserve">šířka konstrukce/vložené zárubně :1606mm </t>
  </si>
  <si>
    <t>výška konstrukce/vložené zárubně :2078mm</t>
  </si>
  <si>
    <t>délka pohonu :  3130mm</t>
  </si>
  <si>
    <t>výška pohonu nad průchozí výškou :187mm</t>
  </si>
  <si>
    <t>barva :bílá RAL 9016 nebo RAL na přání</t>
  </si>
  <si>
    <t>prosklení :čiré protipožární sklo EI30 tl.20 mm</t>
  </si>
  <si>
    <t>Posuvné automatické dveře budou obsahovat bezpečnostní značení prosklené plochy v souladu s vyhláškou č. 398/2009 Sb</t>
  </si>
  <si>
    <t>(5/n), (1/z) :2</t>
  </si>
  <si>
    <t>61168502.A</t>
  </si>
  <si>
    <t>Dveře dřevěné vnitřní hladké Hasil EI30  90/197 cm EI30DP3-C, bezp. třída RC2, dveře levé</t>
  </si>
  <si>
    <t>prosklené v pásu,</t>
  </si>
  <si>
    <t>včetně vložky, klika broušený hliník</t>
  </si>
  <si>
    <t>61168502.A1</t>
  </si>
  <si>
    <t>Dveře dřevěné vnitřní hladké Hasil EI30  90/197 cm EI30DP3-C, bezp. třída RC2, dveře pravé</t>
  </si>
  <si>
    <t>998766102R00</t>
  </si>
  <si>
    <t xml:space="preserve">Přesun hmot pro truhlářské konstr., výšky do 12 m </t>
  </si>
  <si>
    <t>767</t>
  </si>
  <si>
    <t>Konstrukce zámečnické</t>
  </si>
  <si>
    <t>763112972U00</t>
  </si>
  <si>
    <t xml:space="preserve">Vyspr SDK příčka -1m2 </t>
  </si>
  <si>
    <t>8</t>
  </si>
  <si>
    <t>763121466U00</t>
  </si>
  <si>
    <t xml:space="preserve">SDK stěna 100 CW+UW 2xH2DF12,5 TI50 </t>
  </si>
  <si>
    <t>(0,4*2,55)*2</t>
  </si>
  <si>
    <t>2,04*0,3</t>
  </si>
  <si>
    <t>763121611U00</t>
  </si>
  <si>
    <t xml:space="preserve">Mtž SDK stěna profil CW a UW </t>
  </si>
  <si>
    <t>4*(0,4*2,55)</t>
  </si>
  <si>
    <t>2*(0,6*3,25)</t>
  </si>
  <si>
    <t>2,04</t>
  </si>
  <si>
    <t>763121714U00</t>
  </si>
  <si>
    <t xml:space="preserve">SDK stěna zákl pen nátěr </t>
  </si>
  <si>
    <t>7,98</t>
  </si>
  <si>
    <t>763131714U00</t>
  </si>
  <si>
    <t xml:space="preserve">SDK podhled zákl penetrační nátěr </t>
  </si>
  <si>
    <t>15</t>
  </si>
  <si>
    <t>763131762U00</t>
  </si>
  <si>
    <t xml:space="preserve">Přípl SDK podhled zakřivení </t>
  </si>
  <si>
    <t>763132622U00</t>
  </si>
  <si>
    <t xml:space="preserve">Mtž SDK podhled pož deska 1x15 mm </t>
  </si>
  <si>
    <t>dle původní SDK konstrukce</t>
  </si>
  <si>
    <t>763132972U00</t>
  </si>
  <si>
    <t xml:space="preserve">Vyspr SDK podhled -1m2 </t>
  </si>
  <si>
    <t>763133012U00</t>
  </si>
  <si>
    <t xml:space="preserve">SDK podhled zav. , požární </t>
  </si>
  <si>
    <t>0,3*50</t>
  </si>
  <si>
    <t>7631200001pc</t>
  </si>
  <si>
    <t xml:space="preserve">SDK stěna 75mm, protipožární, EI45min </t>
  </si>
  <si>
    <t>včetně uchycení, ocel. profilů a příslušenství</t>
  </si>
  <si>
    <t>7,98*0,1</t>
  </si>
  <si>
    <t>7675800001pc</t>
  </si>
  <si>
    <t xml:space="preserve">Demontáž podhledů - sádrokartonových </t>
  </si>
  <si>
    <t xml:space="preserve">včetně řezání, odstranění, </t>
  </si>
  <si>
    <t>bez demontáže nosných profilů</t>
  </si>
  <si>
    <t>767580002pc</t>
  </si>
  <si>
    <t xml:space="preserve">Demontáž a zpětná montáž podhledů - kazet </t>
  </si>
  <si>
    <t>rozebrání, uskladnění,</t>
  </si>
  <si>
    <t>zpětná montáž</t>
  </si>
  <si>
    <t>bez dodávky</t>
  </si>
  <si>
    <t>10+25+30+5+23+12+10</t>
  </si>
  <si>
    <t>998767102R00</t>
  </si>
  <si>
    <t xml:space="preserve">Přesun hmot pro zámečnické konstr., výšky do 12 m </t>
  </si>
  <si>
    <t>979011111R00</t>
  </si>
  <si>
    <t xml:space="preserve">Svislá doprava suti a vybour. hmot za 2.NP a 1.PP </t>
  </si>
  <si>
    <t>979011121R00</t>
  </si>
  <si>
    <t xml:space="preserve">Příplatek za každé další podlaží </t>
  </si>
  <si>
    <t>776</t>
  </si>
  <si>
    <t>Podlahy povlakové</t>
  </si>
  <si>
    <t>776511810RT3</t>
  </si>
  <si>
    <t>Odstranění PVC a koberců lepených bez podložky z ploch do 10 m2</t>
  </si>
  <si>
    <t>2*4</t>
  </si>
  <si>
    <t>3*2</t>
  </si>
  <si>
    <t>776521100RT1</t>
  </si>
  <si>
    <t>Lepení povlak.podlah z pásů PVC pouze položení - PVC ve specifikaci</t>
  </si>
  <si>
    <t>2*3</t>
  </si>
  <si>
    <t>28410163</t>
  </si>
  <si>
    <t>Linoleum pro podlahy</t>
  </si>
  <si>
    <t>998776102R00</t>
  </si>
  <si>
    <t xml:space="preserve">Přesun hmot pro podlahy povlakové, výšky do 12 m </t>
  </si>
  <si>
    <t>783</t>
  </si>
  <si>
    <t>Nátěry</t>
  </si>
  <si>
    <t>783 12-0001</t>
  </si>
  <si>
    <t>Nátěry zárubní dveří - zákl+2xvrchní (RAL 1015) včetně obroušení</t>
  </si>
  <si>
    <t>Zárubně 900mm:(0,2*(2+2+0,9))*2</t>
  </si>
  <si>
    <t>784</t>
  </si>
  <si>
    <t>Malby</t>
  </si>
  <si>
    <t>784191101R00</t>
  </si>
  <si>
    <t xml:space="preserve">Penetrace podkladu univerzální Primalex 1x </t>
  </si>
  <si>
    <t>2*9</t>
  </si>
  <si>
    <t>drážky:1*140</t>
  </si>
  <si>
    <t>784402801R00</t>
  </si>
  <si>
    <t xml:space="preserve">Odstranění malby oškrábáním v místnosti H do 3,8 m </t>
  </si>
  <si>
    <t>(5/b):2*9</t>
  </si>
  <si>
    <t>784453621U00</t>
  </si>
  <si>
    <t xml:space="preserve">Malba 2xdisp. om. bílá m- do 3,8m </t>
  </si>
  <si>
    <t>(4/n):2*9</t>
  </si>
  <si>
    <t>D96</t>
  </si>
  <si>
    <t>Přesuny suti a vybouraných hmot</t>
  </si>
  <si>
    <t>199000000R00</t>
  </si>
  <si>
    <t xml:space="preserve">Poplatek za skladku suti </t>
  </si>
  <si>
    <t>4,5538+2*1,0931+0,014</t>
  </si>
  <si>
    <t>979081111R00</t>
  </si>
  <si>
    <t xml:space="preserve">Odvoz suti a vybour. hmot na skládku do 1 km </t>
  </si>
  <si>
    <t>979081121R00</t>
  </si>
  <si>
    <t xml:space="preserve">Příplatek k odvozu za každý další 1 km </t>
  </si>
  <si>
    <t>(4,5538+2*1,0931+0,014)*2</t>
  </si>
  <si>
    <t>979093111R00</t>
  </si>
  <si>
    <t xml:space="preserve">Uložení suti na skládku bez zhutnění </t>
  </si>
  <si>
    <t>997211611U00</t>
  </si>
  <si>
    <t xml:space="preserve">Nakládání suti doprav prostř </t>
  </si>
  <si>
    <t>Ztížené výrobní podmínky</t>
  </si>
  <si>
    <t>Oborová přirážka</t>
  </si>
  <si>
    <t>Přesun stavebních kapacit</t>
  </si>
  <si>
    <t>Mimostaveništní doprava</t>
  </si>
  <si>
    <t>Zařízení staveniště</t>
  </si>
  <si>
    <t>Provoz investora</t>
  </si>
  <si>
    <t>Kompletační činnost (IČD)</t>
  </si>
  <si>
    <t>Rezerva rozpočtu</t>
  </si>
  <si>
    <t>po signálu z EPS se po odjištění elektromagnetu dveře automaticky uzavřou</t>
  </si>
  <si>
    <t>- tlačítko total stop umstěné v krytu pohonu pro odpojení aut.dveří od el.přívodu</t>
  </si>
  <si>
    <t>Budova DPS č. p. 2292, Za Humny, Uherský Brod</t>
  </si>
  <si>
    <t>Výměna požárních dveří v budově DPS č. p. 2292, Za Humny v Uh. Brodě</t>
  </si>
  <si>
    <t>Ing. Vlastimil Karlík</t>
  </si>
  <si>
    <t>Město Uherský Brod, Masarykovo nám. 100, Uherský Brod, 688 01</t>
  </si>
  <si>
    <t>Ing. Karlík</t>
  </si>
  <si>
    <t>Zařízení silnoproudé elektrotechniky</t>
  </si>
  <si>
    <t>komplet</t>
  </si>
  <si>
    <t>Viz samostatný rozpočet „Elektro Silnoproud Zadání.xls“</t>
  </si>
  <si>
    <t>Slaboproud</t>
  </si>
  <si>
    <t>Silnoproud</t>
  </si>
  <si>
    <t>D.1.2</t>
  </si>
  <si>
    <t>D.1.3</t>
  </si>
  <si>
    <t>Zařízení slaboproudé elektrotechniky</t>
  </si>
  <si>
    <t>Viz samostatný rozpočet „Elektro Slaboproud Zadání.xls“</t>
  </si>
  <si>
    <t>Celkový rozpočet - ETAPA 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</si>
</sst>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"/>
    <numFmt numFmtId="165" formatCode="0.0"/>
    <numFmt numFmtId="166" formatCode="#,##0\ &quot;Kč&quot;"/>
  </numFmts>
  <fonts count="30" x14ac:knownFonts="1">
    <font>
      <sz val="10"/>
      <name val="Arial CE"/>
      <family val="2"/>
      <charset val="238"/>
    </font>
    <font>
      <sz val="10"/>
      <name val="Arial CE"/>
      <family val="2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 CE"/>
      <family val="2"/>
      <charset val="238"/>
    </font>
    <font>
      <sz val="8"/>
      <name val="Arial"/>
      <family val="2"/>
      <charset val="238"/>
    </font>
    <font>
      <sz val="8"/>
      <color indexed="17"/>
      <name val="Arial"/>
      <family val="2"/>
      <charset val="238"/>
    </font>
    <font>
      <sz val="10"/>
      <color indexed="17"/>
      <name val="Arial"/>
      <family val="2"/>
      <charset val="238"/>
    </font>
    <font>
      <sz val="8"/>
      <color indexed="9"/>
      <name val="Arial"/>
      <family val="2"/>
      <charset val="238"/>
    </font>
    <font>
      <sz val="8"/>
      <color indexed="12"/>
      <name val="Arial"/>
      <family val="2"/>
      <charset val="238"/>
    </font>
    <font>
      <sz val="10"/>
      <color indexed="12"/>
      <name val="Arial"/>
      <family val="2"/>
      <charset val="238"/>
    </font>
    <font>
      <b/>
      <i/>
      <sz val="10"/>
      <name val="Arial"/>
      <family val="2"/>
      <charset val="238"/>
    </font>
    <font>
      <i/>
      <sz val="8"/>
      <name val="Arial CE"/>
      <family val="2"/>
      <charset val="238"/>
    </font>
    <font>
      <i/>
      <sz val="9"/>
      <name val="Arial CE"/>
      <family val="2"/>
      <charset val="238"/>
    </font>
    <font>
      <b/>
      <sz val="8"/>
      <name val="Arial"/>
      <family val="2"/>
      <charset val="238"/>
    </font>
    <font>
      <sz val="7"/>
      <name val="Arial"/>
      <family val="2"/>
      <charset val="238"/>
    </font>
    <font>
      <b/>
      <sz val="7"/>
      <name val="Arial"/>
      <family val="2"/>
      <charset val="238"/>
    </font>
    <font>
      <sz val="8"/>
      <color rgb="FF7030A0"/>
      <name val="Arial"/>
      <family val="2"/>
      <charset val="238"/>
    </font>
    <font>
      <sz val="10"/>
      <color rgb="FF7030A0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40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6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46">
    <xf numFmtId="0" fontId="0" fillId="0" borderId="0" xfId="0"/>
    <xf numFmtId="0" fontId="2" fillId="0" borderId="1" xfId="0" applyFont="1" applyBorder="1" applyAlignment="1">
      <alignment horizontal="centerContinuous" vertical="top"/>
    </xf>
    <xf numFmtId="0" fontId="3" fillId="0" borderId="1" xfId="0" applyFont="1" applyBorder="1" applyAlignment="1">
      <alignment horizontal="centerContinuous"/>
    </xf>
    <xf numFmtId="0" fontId="4" fillId="2" borderId="2" xfId="0" applyFont="1" applyFill="1" applyBorder="1" applyAlignment="1">
      <alignment horizontal="left"/>
    </xf>
    <xf numFmtId="0" fontId="5" fillId="2" borderId="3" xfId="0" applyFont="1" applyFill="1" applyBorder="1" applyAlignment="1">
      <alignment horizontal="centerContinuous"/>
    </xf>
    <xf numFmtId="49" fontId="6" fillId="2" borderId="4" xfId="0" applyNumberFormat="1" applyFont="1" applyFill="1" applyBorder="1" applyAlignment="1">
      <alignment horizontal="left"/>
    </xf>
    <xf numFmtId="49" fontId="5" fillId="2" borderId="3" xfId="0" applyNumberFormat="1" applyFont="1" applyFill="1" applyBorder="1" applyAlignment="1">
      <alignment horizontal="centerContinuous"/>
    </xf>
    <xf numFmtId="0" fontId="5" fillId="0" borderId="5" xfId="0" applyFont="1" applyBorder="1"/>
    <xf numFmtId="49" fontId="5" fillId="0" borderId="6" xfId="0" applyNumberFormat="1" applyFont="1" applyBorder="1" applyAlignment="1">
      <alignment horizontal="left"/>
    </xf>
    <xf numFmtId="0" fontId="3" fillId="0" borderId="7" xfId="0" applyFont="1" applyBorder="1"/>
    <xf numFmtId="0" fontId="5" fillId="0" borderId="8" xfId="0" applyFont="1" applyBorder="1"/>
    <xf numFmtId="49" fontId="5" fillId="0" borderId="9" xfId="0" applyNumberFormat="1" applyFont="1" applyBorder="1"/>
    <xf numFmtId="49" fontId="5" fillId="0" borderId="8" xfId="0" applyNumberFormat="1" applyFont="1" applyBorder="1"/>
    <xf numFmtId="0" fontId="5" fillId="0" borderId="10" xfId="0" applyFont="1" applyBorder="1"/>
    <xf numFmtId="0" fontId="5" fillId="0" borderId="11" xfId="0" applyFont="1" applyBorder="1" applyAlignment="1">
      <alignment horizontal="left"/>
    </xf>
    <xf numFmtId="0" fontId="4" fillId="0" borderId="7" xfId="0" applyFont="1" applyBorder="1"/>
    <xf numFmtId="49" fontId="5" fillId="0" borderId="11" xfId="0" applyNumberFormat="1" applyFont="1" applyBorder="1" applyAlignment="1">
      <alignment horizontal="left"/>
    </xf>
    <xf numFmtId="49" fontId="4" fillId="2" borderId="7" xfId="0" applyNumberFormat="1" applyFont="1" applyFill="1" applyBorder="1"/>
    <xf numFmtId="49" fontId="3" fillId="2" borderId="8" xfId="0" applyNumberFormat="1" applyFont="1" applyFill="1" applyBorder="1"/>
    <xf numFmtId="49" fontId="3" fillId="2" borderId="9" xfId="0" applyNumberFormat="1" applyFont="1" applyFill="1" applyBorder="1"/>
    <xf numFmtId="3" fontId="5" fillId="0" borderId="11" xfId="0" applyNumberFormat="1" applyFont="1" applyBorder="1" applyAlignment="1">
      <alignment horizontal="left"/>
    </xf>
    <xf numFmtId="49" fontId="3" fillId="2" borderId="13" xfId="0" applyNumberFormat="1" applyFont="1" applyFill="1" applyBorder="1"/>
    <xf numFmtId="49" fontId="4" fillId="2" borderId="0" xfId="0" applyNumberFormat="1" applyFont="1" applyFill="1"/>
    <xf numFmtId="49" fontId="3" fillId="2" borderId="0" xfId="0" applyNumberFormat="1" applyFont="1" applyFill="1"/>
    <xf numFmtId="49" fontId="5" fillId="0" borderId="10" xfId="0" applyNumberFormat="1" applyFont="1" applyBorder="1" applyAlignment="1">
      <alignment horizontal="left"/>
    </xf>
    <xf numFmtId="0" fontId="5" fillId="0" borderId="14" xfId="0" applyFont="1" applyBorder="1"/>
    <xf numFmtId="0" fontId="5" fillId="0" borderId="16" xfId="0" applyFont="1" applyBorder="1" applyAlignment="1">
      <alignment horizontal="left"/>
    </xf>
    <xf numFmtId="0" fontId="5" fillId="0" borderId="16" xfId="0" applyFont="1" applyBorder="1"/>
    <xf numFmtId="0" fontId="1" fillId="0" borderId="0" xfId="0" applyFont="1"/>
    <xf numFmtId="3" fontId="0" fillId="0" borderId="0" xfId="0" applyNumberFormat="1"/>
    <xf numFmtId="0" fontId="5" fillId="0" borderId="7" xfId="0" applyFont="1" applyBorder="1"/>
    <xf numFmtId="0" fontId="5" fillId="0" borderId="5" xfId="0" applyFont="1" applyBorder="1" applyAlignment="1">
      <alignment horizontal="left"/>
    </xf>
    <xf numFmtId="0" fontId="5" fillId="0" borderId="17" xfId="0" applyFont="1" applyBorder="1" applyAlignment="1">
      <alignment horizontal="left"/>
    </xf>
    <xf numFmtId="0" fontId="2" fillId="0" borderId="18" xfId="0" applyFont="1" applyBorder="1" applyAlignment="1">
      <alignment horizontal="centerContinuous" vertical="center"/>
    </xf>
    <xf numFmtId="0" fontId="7" fillId="0" borderId="19" xfId="0" applyFont="1" applyBorder="1" applyAlignment="1">
      <alignment horizontal="centerContinuous" vertical="center"/>
    </xf>
    <xf numFmtId="0" fontId="3" fillId="0" borderId="19" xfId="0" applyFont="1" applyBorder="1" applyAlignment="1">
      <alignment horizontal="centerContinuous" vertical="center"/>
    </xf>
    <xf numFmtId="0" fontId="3" fillId="0" borderId="20" xfId="0" applyFont="1" applyBorder="1" applyAlignment="1">
      <alignment horizontal="centerContinuous" vertical="center"/>
    </xf>
    <xf numFmtId="0" fontId="4" fillId="2" borderId="21" xfId="0" applyFont="1" applyFill="1" applyBorder="1" applyAlignment="1">
      <alignment horizontal="left"/>
    </xf>
    <xf numFmtId="0" fontId="3" fillId="2" borderId="22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centerContinuous"/>
    </xf>
    <xf numFmtId="0" fontId="4" fillId="2" borderId="22" xfId="0" applyFont="1" applyFill="1" applyBorder="1" applyAlignment="1">
      <alignment horizontal="centerContinuous"/>
    </xf>
    <xf numFmtId="0" fontId="3" fillId="2" borderId="22" xfId="0" applyFont="1" applyFill="1" applyBorder="1" applyAlignment="1">
      <alignment horizontal="centerContinuous"/>
    </xf>
    <xf numFmtId="0" fontId="3" fillId="0" borderId="24" xfId="0" applyFont="1" applyBorder="1"/>
    <xf numFmtId="0" fontId="3" fillId="0" borderId="25" xfId="0" applyFont="1" applyBorder="1"/>
    <xf numFmtId="3" fontId="3" fillId="0" borderId="6" xfId="0" applyNumberFormat="1" applyFont="1" applyBorder="1"/>
    <xf numFmtId="0" fontId="3" fillId="0" borderId="2" xfId="0" applyFont="1" applyBorder="1"/>
    <xf numFmtId="3" fontId="3" fillId="0" borderId="4" xfId="0" applyNumberFormat="1" applyFont="1" applyBorder="1"/>
    <xf numFmtId="0" fontId="3" fillId="0" borderId="3" xfId="0" applyFont="1" applyBorder="1"/>
    <xf numFmtId="3" fontId="3" fillId="0" borderId="9" xfId="0" applyNumberFormat="1" applyFont="1" applyBorder="1"/>
    <xf numFmtId="0" fontId="3" fillId="0" borderId="8" xfId="0" applyFont="1" applyBorder="1"/>
    <xf numFmtId="0" fontId="3" fillId="0" borderId="26" xfId="0" applyFont="1" applyBorder="1"/>
    <xf numFmtId="0" fontId="3" fillId="0" borderId="25" xfId="0" applyFont="1" applyBorder="1" applyAlignment="1">
      <alignment shrinkToFit="1"/>
    </xf>
    <xf numFmtId="0" fontId="3" fillId="0" borderId="27" xfId="0" applyFont="1" applyBorder="1"/>
    <xf numFmtId="0" fontId="3" fillId="0" borderId="12" xfId="0" applyFont="1" applyBorder="1"/>
    <xf numFmtId="0" fontId="3" fillId="0" borderId="0" xfId="0" applyFont="1"/>
    <xf numFmtId="3" fontId="3" fillId="0" borderId="30" xfId="0" applyNumberFormat="1" applyFont="1" applyBorder="1"/>
    <xf numFmtId="0" fontId="3" fillId="0" borderId="28" xfId="0" applyFont="1" applyBorder="1"/>
    <xf numFmtId="3" fontId="3" fillId="0" borderId="31" xfId="0" applyNumberFormat="1" applyFont="1" applyBorder="1"/>
    <xf numFmtId="0" fontId="3" fillId="0" borderId="29" xfId="0" applyFont="1" applyBorder="1"/>
    <xf numFmtId="0" fontId="4" fillId="2" borderId="2" xfId="0" applyFont="1" applyFill="1" applyBorder="1"/>
    <xf numFmtId="0" fontId="4" fillId="2" borderId="4" xfId="0" applyFont="1" applyFill="1" applyBorder="1"/>
    <xf numFmtId="0" fontId="4" fillId="2" borderId="3" xfId="0" applyFont="1" applyFill="1" applyBorder="1"/>
    <xf numFmtId="0" fontId="4" fillId="2" borderId="32" xfId="0" applyFont="1" applyFill="1" applyBorder="1"/>
    <xf numFmtId="0" fontId="4" fillId="2" borderId="33" xfId="0" applyFont="1" applyFill="1" applyBorder="1"/>
    <xf numFmtId="0" fontId="3" fillId="0" borderId="13" xfId="0" applyFont="1" applyBorder="1"/>
    <xf numFmtId="0" fontId="3" fillId="0" borderId="34" xfId="0" applyFont="1" applyBorder="1"/>
    <xf numFmtId="0" fontId="3" fillId="0" borderId="35" xfId="0" applyFont="1" applyBorder="1"/>
    <xf numFmtId="0" fontId="3" fillId="0" borderId="0" xfId="0" applyFont="1" applyAlignment="1">
      <alignment horizontal="right"/>
    </xf>
    <xf numFmtId="164" fontId="3" fillId="0" borderId="0" xfId="0" applyNumberFormat="1" applyFont="1"/>
    <xf numFmtId="0" fontId="3" fillId="0" borderId="36" xfId="0" applyFont="1" applyBorder="1"/>
    <xf numFmtId="0" fontId="3" fillId="0" borderId="37" xfId="0" applyFont="1" applyBorder="1"/>
    <xf numFmtId="0" fontId="3" fillId="0" borderId="38" xfId="0" applyFont="1" applyBorder="1"/>
    <xf numFmtId="0" fontId="3" fillId="0" borderId="39" xfId="0" applyFont="1" applyBorder="1"/>
    <xf numFmtId="165" fontId="3" fillId="0" borderId="40" xfId="0" applyNumberFormat="1" applyFont="1" applyBorder="1" applyAlignment="1">
      <alignment horizontal="right"/>
    </xf>
    <xf numFmtId="0" fontId="3" fillId="0" borderId="40" xfId="0" applyFont="1" applyBorder="1"/>
    <xf numFmtId="0" fontId="3" fillId="0" borderId="9" xfId="0" applyFont="1" applyBorder="1"/>
    <xf numFmtId="165" fontId="3" fillId="0" borderId="8" xfId="0" applyNumberFormat="1" applyFont="1" applyBorder="1" applyAlignment="1">
      <alignment horizontal="right"/>
    </xf>
    <xf numFmtId="0" fontId="7" fillId="2" borderId="28" xfId="0" applyFont="1" applyFill="1" applyBorder="1"/>
    <xf numFmtId="0" fontId="7" fillId="2" borderId="31" xfId="0" applyFont="1" applyFill="1" applyBorder="1"/>
    <xf numFmtId="0" fontId="7" fillId="2" borderId="29" xfId="0" applyFont="1" applyFill="1" applyBorder="1"/>
    <xf numFmtId="0" fontId="8" fillId="0" borderId="0" xfId="0" applyFont="1"/>
    <xf numFmtId="0" fontId="0" fillId="0" borderId="0" xfId="0" applyAlignment="1">
      <alignment vertical="justify"/>
    </xf>
    <xf numFmtId="49" fontId="3" fillId="0" borderId="45" xfId="1" applyNumberFormat="1" applyFont="1" applyBorder="1"/>
    <xf numFmtId="49" fontId="3" fillId="0" borderId="45" xfId="1" applyNumberFormat="1" applyFont="1" applyBorder="1" applyAlignment="1">
      <alignment horizontal="right"/>
    </xf>
    <xf numFmtId="0" fontId="3" fillId="0" borderId="46" xfId="1" applyFont="1" applyBorder="1"/>
    <xf numFmtId="49" fontId="3" fillId="0" borderId="45" xfId="0" applyNumberFormat="1" applyFont="1" applyBorder="1" applyAlignment="1">
      <alignment horizontal="left"/>
    </xf>
    <xf numFmtId="0" fontId="3" fillId="0" borderId="47" xfId="0" applyFont="1" applyBorder="1"/>
    <xf numFmtId="49" fontId="4" fillId="0" borderId="50" xfId="1" applyNumberFormat="1" applyFont="1" applyBorder="1"/>
    <xf numFmtId="49" fontId="3" fillId="0" borderId="50" xfId="1" applyNumberFormat="1" applyFont="1" applyBorder="1"/>
    <xf numFmtId="49" fontId="3" fillId="0" borderId="50" xfId="1" applyNumberFormat="1" applyFont="1" applyBorder="1" applyAlignment="1">
      <alignment horizontal="righ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49" fontId="4" fillId="2" borderId="21" xfId="0" applyNumberFormat="1" applyFont="1" applyFill="1" applyBorder="1" applyAlignment="1">
      <alignment horizontal="center"/>
    </xf>
    <xf numFmtId="0" fontId="4" fillId="2" borderId="22" xfId="0" applyFont="1" applyFill="1" applyBorder="1" applyAlignment="1">
      <alignment horizontal="center"/>
    </xf>
    <xf numFmtId="0" fontId="4" fillId="2" borderId="23" xfId="0" applyFont="1" applyFill="1" applyBorder="1" applyAlignment="1">
      <alignment horizontal="center"/>
    </xf>
    <xf numFmtId="0" fontId="4" fillId="2" borderId="53" xfId="0" applyFont="1" applyFill="1" applyBorder="1" applyAlignment="1">
      <alignment horizontal="center"/>
    </xf>
    <xf numFmtId="0" fontId="4" fillId="2" borderId="54" xfId="0" applyFont="1" applyFill="1" applyBorder="1" applyAlignment="1">
      <alignment horizontal="center"/>
    </xf>
    <xf numFmtId="0" fontId="4" fillId="2" borderId="55" xfId="0" applyFont="1" applyFill="1" applyBorder="1" applyAlignment="1">
      <alignment horizontal="center"/>
    </xf>
    <xf numFmtId="0" fontId="5" fillId="0" borderId="0" xfId="0" applyFont="1"/>
    <xf numFmtId="3" fontId="3" fillId="0" borderId="35" xfId="0" applyNumberFormat="1" applyFont="1" applyBorder="1"/>
    <xf numFmtId="0" fontId="4" fillId="2" borderId="21" xfId="0" applyFont="1" applyFill="1" applyBorder="1"/>
    <xf numFmtId="0" fontId="4" fillId="2" borderId="22" xfId="0" applyFont="1" applyFill="1" applyBorder="1"/>
    <xf numFmtId="3" fontId="4" fillId="2" borderId="23" xfId="0" applyNumberFormat="1" applyFont="1" applyFill="1" applyBorder="1"/>
    <xf numFmtId="3" fontId="4" fillId="2" borderId="53" xfId="0" applyNumberFormat="1" applyFont="1" applyFill="1" applyBorder="1"/>
    <xf numFmtId="3" fontId="4" fillId="2" borderId="54" xfId="0" applyNumberFormat="1" applyFont="1" applyFill="1" applyBorder="1"/>
    <xf numFmtId="3" fontId="4" fillId="2" borderId="55" xfId="0" applyNumberFormat="1" applyFont="1" applyFill="1" applyBorder="1"/>
    <xf numFmtId="0" fontId="10" fillId="0" borderId="0" xfId="0" applyFont="1"/>
    <xf numFmtId="3" fontId="2" fillId="0" borderId="0" xfId="0" applyNumberFormat="1" applyFont="1" applyAlignment="1">
      <alignment horizontal="centerContinuous"/>
    </xf>
    <xf numFmtId="0" fontId="3" fillId="2" borderId="33" xfId="0" applyFont="1" applyFill="1" applyBorder="1"/>
    <xf numFmtId="0" fontId="4" fillId="2" borderId="58" xfId="0" applyFont="1" applyFill="1" applyBorder="1" applyAlignment="1">
      <alignment horizontal="right"/>
    </xf>
    <xf numFmtId="0" fontId="4" fillId="2" borderId="4" xfId="0" applyFont="1" applyFill="1" applyBorder="1" applyAlignment="1">
      <alignment horizontal="right"/>
    </xf>
    <xf numFmtId="0" fontId="4" fillId="2" borderId="3" xfId="0" applyFont="1" applyFill="1" applyBorder="1" applyAlignment="1">
      <alignment horizontal="center"/>
    </xf>
    <xf numFmtId="4" fontId="6" fillId="2" borderId="4" xfId="0" applyNumberFormat="1" applyFont="1" applyFill="1" applyBorder="1" applyAlignment="1">
      <alignment horizontal="right"/>
    </xf>
    <xf numFmtId="4" fontId="6" fillId="2" borderId="33" xfId="0" applyNumberFormat="1" applyFont="1" applyFill="1" applyBorder="1" applyAlignment="1">
      <alignment horizontal="right"/>
    </xf>
    <xf numFmtId="0" fontId="3" fillId="0" borderId="17" xfId="0" applyFont="1" applyBorder="1"/>
    <xf numFmtId="3" fontId="3" fillId="0" borderId="36" xfId="0" applyNumberFormat="1" applyFont="1" applyBorder="1" applyAlignment="1">
      <alignment horizontal="right"/>
    </xf>
    <xf numFmtId="4" fontId="3" fillId="0" borderId="25" xfId="0" applyNumberFormat="1" applyFont="1" applyBorder="1" applyAlignment="1">
      <alignment horizontal="right"/>
    </xf>
    <xf numFmtId="3" fontId="3" fillId="0" borderId="17" xfId="0" applyNumberFormat="1" applyFont="1" applyBorder="1" applyAlignment="1">
      <alignment horizontal="right"/>
    </xf>
    <xf numFmtId="0" fontId="3" fillId="2" borderId="28" xfId="0" applyFont="1" applyFill="1" applyBorder="1"/>
    <xf numFmtId="0" fontId="4" fillId="2" borderId="31" xfId="0" applyFont="1" applyFill="1" applyBorder="1"/>
    <xf numFmtId="0" fontId="3" fillId="2" borderId="31" xfId="0" applyFont="1" applyFill="1" applyBorder="1"/>
    <xf numFmtId="4" fontId="3" fillId="2" borderId="42" xfId="0" applyNumberFormat="1" applyFont="1" applyFill="1" applyBorder="1"/>
    <xf numFmtId="4" fontId="3" fillId="2" borderId="28" xfId="0" applyNumberFormat="1" applyFont="1" applyFill="1" applyBorder="1"/>
    <xf numFmtId="4" fontId="3" fillId="2" borderId="31" xfId="0" applyNumberFormat="1" applyFont="1" applyFill="1" applyBorder="1"/>
    <xf numFmtId="3" fontId="11" fillId="0" borderId="0" xfId="0" applyNumberFormat="1" applyFont="1"/>
    <xf numFmtId="4" fontId="11" fillId="0" borderId="0" xfId="0" applyNumberFormat="1" applyFont="1"/>
    <xf numFmtId="4" fontId="0" fillId="0" borderId="0" xfId="0" applyNumberFormat="1"/>
    <xf numFmtId="0" fontId="1" fillId="0" borderId="0" xfId="1"/>
    <xf numFmtId="0" fontId="3" fillId="0" borderId="0" xfId="1" applyFont="1"/>
    <xf numFmtId="0" fontId="13" fillId="0" borderId="0" xfId="1" applyFont="1" applyAlignment="1">
      <alignment horizontal="centerContinuous"/>
    </xf>
    <xf numFmtId="0" fontId="14" fillId="0" borderId="0" xfId="1" applyFont="1" applyAlignment="1">
      <alignment horizontal="centerContinuous"/>
    </xf>
    <xf numFmtId="0" fontId="14" fillId="0" borderId="0" xfId="1" applyFont="1" applyAlignment="1">
      <alignment horizontal="right"/>
    </xf>
    <xf numFmtId="0" fontId="3" fillId="0" borderId="45" xfId="1" applyFont="1" applyBorder="1"/>
    <xf numFmtId="0" fontId="5" fillId="0" borderId="46" xfId="1" applyFont="1" applyBorder="1" applyAlignment="1">
      <alignment horizontal="right"/>
    </xf>
    <xf numFmtId="49" fontId="3" fillId="0" borderId="45" xfId="1" applyNumberFormat="1" applyFont="1" applyBorder="1" applyAlignment="1">
      <alignment horizontal="left"/>
    </xf>
    <xf numFmtId="0" fontId="3" fillId="0" borderId="47" xfId="1" applyFont="1" applyBorder="1"/>
    <xf numFmtId="0" fontId="3" fillId="0" borderId="50" xfId="1" applyFont="1" applyBorder="1"/>
    <xf numFmtId="0" fontId="5" fillId="0" borderId="0" xfId="1" applyFont="1"/>
    <xf numFmtId="0" fontId="3" fillId="0" borderId="0" xfId="1" applyFont="1" applyAlignment="1">
      <alignment horizontal="right"/>
    </xf>
    <xf numFmtId="49" fontId="5" fillId="2" borderId="10" xfId="1" applyNumberFormat="1" applyFont="1" applyFill="1" applyBorder="1"/>
    <xf numFmtId="0" fontId="5" fillId="2" borderId="8" xfId="1" applyFont="1" applyFill="1" applyBorder="1" applyAlignment="1">
      <alignment horizontal="center"/>
    </xf>
    <xf numFmtId="0" fontId="5" fillId="2" borderId="10" xfId="1" applyFont="1" applyFill="1" applyBorder="1" applyAlignment="1">
      <alignment horizontal="center"/>
    </xf>
    <xf numFmtId="0" fontId="4" fillId="0" borderId="56" xfId="1" applyFont="1" applyBorder="1" applyAlignment="1">
      <alignment horizontal="center"/>
    </xf>
    <xf numFmtId="49" fontId="4" fillId="0" borderId="56" xfId="1" applyNumberFormat="1" applyFont="1" applyBorder="1" applyAlignment="1">
      <alignment horizontal="left"/>
    </xf>
    <xf numFmtId="0" fontId="4" fillId="0" borderId="15" xfId="1" applyFont="1" applyBorder="1"/>
    <xf numFmtId="0" fontId="3" fillId="0" borderId="9" xfId="1" applyFont="1" applyBorder="1" applyAlignment="1">
      <alignment horizontal="center"/>
    </xf>
    <xf numFmtId="0" fontId="3" fillId="0" borderId="9" xfId="1" applyFont="1" applyBorder="1" applyAlignment="1">
      <alignment horizontal="right"/>
    </xf>
    <xf numFmtId="0" fontId="3" fillId="0" borderId="8" xfId="1" applyFont="1" applyBorder="1"/>
    <xf numFmtId="0" fontId="15" fillId="0" borderId="0" xfId="1" applyFont="1"/>
    <xf numFmtId="0" fontId="16" fillId="0" borderId="59" xfId="1" applyFont="1" applyBorder="1" applyAlignment="1">
      <alignment horizontal="center" vertical="top"/>
    </xf>
    <xf numFmtId="49" fontId="16" fillId="0" borderId="59" xfId="1" applyNumberFormat="1" applyFont="1" applyBorder="1" applyAlignment="1">
      <alignment horizontal="left" vertical="top"/>
    </xf>
    <xf numFmtId="0" fontId="16" fillId="0" borderId="59" xfId="1" applyFont="1" applyBorder="1" applyAlignment="1">
      <alignment vertical="top" wrapText="1"/>
    </xf>
    <xf numFmtId="49" fontId="16" fillId="0" borderId="59" xfId="1" applyNumberFormat="1" applyFont="1" applyBorder="1" applyAlignment="1">
      <alignment horizontal="center" shrinkToFit="1"/>
    </xf>
    <xf numFmtId="4" fontId="16" fillId="0" borderId="59" xfId="1" applyNumberFormat="1" applyFont="1" applyBorder="1" applyAlignment="1">
      <alignment horizontal="right"/>
    </xf>
    <xf numFmtId="4" fontId="16" fillId="0" borderId="59" xfId="1" applyNumberFormat="1" applyFont="1" applyBorder="1"/>
    <xf numFmtId="0" fontId="5" fillId="0" borderId="56" xfId="1" applyFont="1" applyBorder="1" applyAlignment="1">
      <alignment horizontal="center"/>
    </xf>
    <xf numFmtId="49" fontId="5" fillId="0" borderId="56" xfId="1" applyNumberFormat="1" applyFont="1" applyBorder="1" applyAlignment="1">
      <alignment horizontal="left"/>
    </xf>
    <xf numFmtId="0" fontId="19" fillId="0" borderId="0" xfId="1" applyFont="1" applyAlignment="1">
      <alignment wrapText="1"/>
    </xf>
    <xf numFmtId="49" fontId="5" fillId="0" borderId="56" xfId="1" applyNumberFormat="1" applyFont="1" applyBorder="1" applyAlignment="1">
      <alignment horizontal="right"/>
    </xf>
    <xf numFmtId="4" fontId="20" fillId="3" borderId="62" xfId="1" applyNumberFormat="1" applyFont="1" applyFill="1" applyBorder="1" applyAlignment="1">
      <alignment horizontal="right" wrapText="1"/>
    </xf>
    <xf numFmtId="0" fontId="20" fillId="3" borderId="34" xfId="1" applyFont="1" applyFill="1" applyBorder="1" applyAlignment="1">
      <alignment horizontal="left" wrapText="1"/>
    </xf>
    <xf numFmtId="0" fontId="20" fillId="0" borderId="13" xfId="0" applyFont="1" applyBorder="1" applyAlignment="1">
      <alignment horizontal="right"/>
    </xf>
    <xf numFmtId="0" fontId="3" fillId="2" borderId="10" xfId="1" applyFont="1" applyFill="1" applyBorder="1" applyAlignment="1">
      <alignment horizontal="center"/>
    </xf>
    <xf numFmtId="49" fontId="22" fillId="2" borderId="10" xfId="1" applyNumberFormat="1" applyFont="1" applyFill="1" applyBorder="1" applyAlignment="1">
      <alignment horizontal="left"/>
    </xf>
    <xf numFmtId="0" fontId="22" fillId="2" borderId="15" xfId="1" applyFont="1" applyFill="1" applyBorder="1"/>
    <xf numFmtId="0" fontId="3" fillId="2" borderId="9" xfId="1" applyFont="1" applyFill="1" applyBorder="1" applyAlignment="1">
      <alignment horizontal="center"/>
    </xf>
    <xf numFmtId="4" fontId="3" fillId="2" borderId="9" xfId="1" applyNumberFormat="1" applyFont="1" applyFill="1" applyBorder="1" applyAlignment="1">
      <alignment horizontal="right"/>
    </xf>
    <xf numFmtId="4" fontId="3" fillId="2" borderId="8" xfId="1" applyNumberFormat="1" applyFont="1" applyFill="1" applyBorder="1" applyAlignment="1">
      <alignment horizontal="right"/>
    </xf>
    <xf numFmtId="4" fontId="4" fillId="2" borderId="10" xfId="1" applyNumberFormat="1" applyFont="1" applyFill="1" applyBorder="1"/>
    <xf numFmtId="3" fontId="1" fillId="0" borderId="0" xfId="1" applyNumberFormat="1"/>
    <xf numFmtId="0" fontId="23" fillId="0" borderId="0" xfId="1" applyFont="1"/>
    <xf numFmtId="0" fontId="1" fillId="0" borderId="0" xfId="1" applyAlignment="1">
      <alignment horizontal="right"/>
    </xf>
    <xf numFmtId="0" fontId="24" fillId="0" borderId="0" xfId="1" applyFont="1"/>
    <xf numFmtId="3" fontId="24" fillId="0" borderId="0" xfId="1" applyNumberFormat="1" applyFont="1" applyAlignment="1">
      <alignment horizontal="right"/>
    </xf>
    <xf numFmtId="4" fontId="24" fillId="0" borderId="0" xfId="1" applyNumberFormat="1" applyFont="1"/>
    <xf numFmtId="49" fontId="5" fillId="0" borderId="12" xfId="0" applyNumberFormat="1" applyFont="1" applyBorder="1"/>
    <xf numFmtId="3" fontId="3" fillId="0" borderId="13" xfId="0" applyNumberFormat="1" applyFont="1" applyBorder="1"/>
    <xf numFmtId="3" fontId="3" fillId="0" borderId="56" xfId="0" applyNumberFormat="1" applyFont="1" applyBorder="1"/>
    <xf numFmtId="3" fontId="3" fillId="0" borderId="57" xfId="0" applyNumberFormat="1" applyFont="1" applyBorder="1"/>
    <xf numFmtId="49" fontId="25" fillId="2" borderId="4" xfId="0" applyNumberFormat="1" applyFont="1" applyFill="1" applyBorder="1" applyAlignment="1">
      <alignment horizontal="left"/>
    </xf>
    <xf numFmtId="49" fontId="6" fillId="2" borderId="9" xfId="0" applyNumberFormat="1" applyFont="1" applyFill="1" applyBorder="1"/>
    <xf numFmtId="49" fontId="6" fillId="2" borderId="12" xfId="0" applyNumberFormat="1" applyFont="1" applyFill="1" applyBorder="1"/>
    <xf numFmtId="49" fontId="27" fillId="0" borderId="45" xfId="1" applyNumberFormat="1" applyFont="1" applyBorder="1"/>
    <xf numFmtId="0" fontId="3" fillId="0" borderId="25" xfId="1" applyFont="1" applyBorder="1" applyAlignment="1">
      <alignment horizontal="center"/>
    </xf>
    <xf numFmtId="0" fontId="3" fillId="0" borderId="25" xfId="1" applyFont="1" applyBorder="1" applyAlignment="1">
      <alignment horizontal="right"/>
    </xf>
    <xf numFmtId="0" fontId="3" fillId="0" borderId="36" xfId="1" applyFont="1" applyBorder="1"/>
    <xf numFmtId="0" fontId="5" fillId="0" borderId="5" xfId="1" applyFont="1" applyBorder="1" applyAlignment="1">
      <alignment horizontal="center"/>
    </xf>
    <xf numFmtId="49" fontId="5" fillId="0" borderId="5" xfId="1" applyNumberFormat="1" applyFont="1" applyBorder="1" applyAlignment="1">
      <alignment horizontal="right"/>
    </xf>
    <xf numFmtId="4" fontId="20" fillId="3" borderId="65" xfId="1" applyNumberFormat="1" applyFont="1" applyFill="1" applyBorder="1" applyAlignment="1">
      <alignment horizontal="right" wrapText="1"/>
    </xf>
    <xf numFmtId="0" fontId="20" fillId="3" borderId="37" xfId="1" applyFont="1" applyFill="1" applyBorder="1" applyAlignment="1">
      <alignment horizontal="left" wrapText="1"/>
    </xf>
    <xf numFmtId="0" fontId="20" fillId="0" borderId="36" xfId="0" applyFont="1" applyBorder="1" applyAlignment="1">
      <alignment horizontal="right"/>
    </xf>
    <xf numFmtId="49" fontId="4" fillId="0" borderId="10" xfId="1" applyNumberFormat="1" applyFont="1" applyBorder="1" applyAlignment="1">
      <alignment horizontal="left"/>
    </xf>
    <xf numFmtId="49" fontId="6" fillId="0" borderId="12" xfId="0" applyNumberFormat="1" applyFont="1" applyBorder="1"/>
    <xf numFmtId="0" fontId="6" fillId="0" borderId="0" xfId="0" applyFont="1"/>
    <xf numFmtId="0" fontId="4" fillId="0" borderId="0" xfId="0" applyFont="1"/>
    <xf numFmtId="3" fontId="4" fillId="0" borderId="35" xfId="0" applyNumberFormat="1" applyFont="1" applyBorder="1"/>
    <xf numFmtId="0" fontId="16" fillId="4" borderId="59" xfId="1" applyFont="1" applyFill="1" applyBorder="1" applyAlignment="1">
      <alignment horizontal="center" vertical="top"/>
    </xf>
    <xf numFmtId="49" fontId="16" fillId="4" borderId="59" xfId="1" applyNumberFormat="1" applyFont="1" applyFill="1" applyBorder="1" applyAlignment="1">
      <alignment horizontal="left" vertical="top"/>
    </xf>
    <xf numFmtId="0" fontId="16" fillId="4" borderId="0" xfId="0" applyFont="1" applyFill="1"/>
    <xf numFmtId="49" fontId="16" fillId="5" borderId="59" xfId="1" applyNumberFormat="1" applyFont="1" applyFill="1" applyBorder="1" applyAlignment="1">
      <alignment horizontal="center" shrinkToFit="1"/>
    </xf>
    <xf numFmtId="4" fontId="16" fillId="5" borderId="59" xfId="1" applyNumberFormat="1" applyFont="1" applyFill="1" applyBorder="1" applyAlignment="1">
      <alignment horizontal="right"/>
    </xf>
    <xf numFmtId="4" fontId="4" fillId="5" borderId="10" xfId="1" applyNumberFormat="1" applyFont="1" applyFill="1" applyBorder="1"/>
    <xf numFmtId="3" fontId="3" fillId="6" borderId="26" xfId="0" applyNumberFormat="1" applyFont="1" applyFill="1" applyBorder="1" applyAlignment="1" applyProtection="1">
      <alignment horizontal="right"/>
      <protection locked="0"/>
    </xf>
    <xf numFmtId="165" fontId="3" fillId="6" borderId="10" xfId="0" applyNumberFormat="1" applyFont="1" applyFill="1" applyBorder="1" applyAlignment="1" applyProtection="1">
      <alignment horizontal="right"/>
      <protection locked="0"/>
    </xf>
    <xf numFmtId="4" fontId="16" fillId="6" borderId="59" xfId="1" applyNumberFormat="1" applyFont="1" applyFill="1" applyBorder="1" applyAlignment="1" applyProtection="1">
      <alignment horizontal="right"/>
      <protection locked="0"/>
    </xf>
    <xf numFmtId="4" fontId="16" fillId="6" borderId="0" xfId="0" applyNumberFormat="1" applyFont="1" applyFill="1" applyProtection="1">
      <protection locked="0"/>
    </xf>
    <xf numFmtId="49" fontId="6" fillId="0" borderId="50" xfId="1" applyNumberFormat="1" applyFont="1" applyBorder="1"/>
    <xf numFmtId="49" fontId="25" fillId="0" borderId="45" xfId="1" applyNumberFormat="1" applyFont="1" applyBorder="1"/>
    <xf numFmtId="0" fontId="0" fillId="0" borderId="0" xfId="0" applyAlignment="1">
      <alignment horizontal="left" wrapText="1"/>
    </xf>
    <xf numFmtId="0" fontId="9" fillId="0" borderId="0" xfId="0" applyFont="1" applyAlignment="1">
      <alignment horizontal="left" vertical="top" wrapText="1"/>
    </xf>
    <xf numFmtId="0" fontId="5" fillId="0" borderId="10" xfId="0" applyFont="1" applyBorder="1" applyAlignment="1">
      <alignment horizontal="left"/>
    </xf>
    <xf numFmtId="0" fontId="5" fillId="0" borderId="15" xfId="0" applyFont="1" applyBorder="1" applyAlignment="1">
      <alignment horizontal="left"/>
    </xf>
    <xf numFmtId="0" fontId="26" fillId="0" borderId="10" xfId="0" applyFont="1" applyBorder="1" applyAlignment="1">
      <alignment horizontal="left"/>
    </xf>
    <xf numFmtId="0" fontId="5" fillId="6" borderId="10" xfId="0" applyFont="1" applyFill="1" applyBorder="1" applyAlignment="1" applyProtection="1">
      <alignment horizontal="left"/>
      <protection locked="0"/>
    </xf>
    <xf numFmtId="0" fontId="5" fillId="6" borderId="10" xfId="0" applyFont="1" applyFill="1" applyBorder="1" applyAlignment="1" applyProtection="1">
      <alignment horizontal="center"/>
      <protection locked="0"/>
    </xf>
    <xf numFmtId="0" fontId="3" fillId="0" borderId="28" xfId="0" applyFont="1" applyBorder="1" applyAlignment="1">
      <alignment horizontal="center" shrinkToFit="1"/>
    </xf>
    <xf numFmtId="0" fontId="3" fillId="0" borderId="29" xfId="0" applyFont="1" applyBorder="1" applyAlignment="1">
      <alignment horizontal="center" shrinkToFit="1"/>
    </xf>
    <xf numFmtId="166" fontId="3" fillId="0" borderId="15" xfId="0" applyNumberFormat="1" applyFont="1" applyBorder="1" applyAlignment="1">
      <alignment horizontal="right" indent="2"/>
    </xf>
    <xf numFmtId="166" fontId="3" fillId="0" borderId="16" xfId="0" applyNumberFormat="1" applyFont="1" applyBorder="1" applyAlignment="1">
      <alignment horizontal="right" indent="2"/>
    </xf>
    <xf numFmtId="166" fontId="7" fillId="2" borderId="41" xfId="0" applyNumberFormat="1" applyFont="1" applyFill="1" applyBorder="1" applyAlignment="1">
      <alignment horizontal="right" indent="2"/>
    </xf>
    <xf numFmtId="166" fontId="7" fillId="2" borderId="42" xfId="0" applyNumberFormat="1" applyFont="1" applyFill="1" applyBorder="1" applyAlignment="1">
      <alignment horizontal="right" indent="2"/>
    </xf>
    <xf numFmtId="0" fontId="3" fillId="0" borderId="43" xfId="1" applyFont="1" applyBorder="1" applyAlignment="1">
      <alignment horizontal="center"/>
    </xf>
    <xf numFmtId="0" fontId="3" fillId="0" borderId="44" xfId="1" applyFont="1" applyBorder="1" applyAlignment="1">
      <alignment horizontal="center"/>
    </xf>
    <xf numFmtId="0" fontId="3" fillId="0" borderId="48" xfId="1" applyFont="1" applyBorder="1" applyAlignment="1">
      <alignment horizontal="center"/>
    </xf>
    <xf numFmtId="0" fontId="3" fillId="0" borderId="49" xfId="1" applyFont="1" applyBorder="1" applyAlignment="1">
      <alignment horizontal="center"/>
    </xf>
    <xf numFmtId="0" fontId="26" fillId="0" borderId="51" xfId="1" applyFont="1" applyBorder="1" applyAlignment="1">
      <alignment horizontal="left"/>
    </xf>
    <xf numFmtId="0" fontId="26" fillId="0" borderId="50" xfId="1" applyFont="1" applyBorder="1" applyAlignment="1">
      <alignment horizontal="left"/>
    </xf>
    <xf numFmtId="0" fontId="26" fillId="0" borderId="52" xfId="1" applyFont="1" applyBorder="1" applyAlignment="1">
      <alignment horizontal="left"/>
    </xf>
    <xf numFmtId="3" fontId="4" fillId="2" borderId="31" xfId="0" applyNumberFormat="1" applyFont="1" applyFill="1" applyBorder="1" applyAlignment="1">
      <alignment horizontal="right"/>
    </xf>
    <xf numFmtId="3" fontId="4" fillId="2" borderId="42" xfId="0" applyNumberFormat="1" applyFont="1" applyFill="1" applyBorder="1" applyAlignment="1">
      <alignment horizontal="right"/>
    </xf>
    <xf numFmtId="49" fontId="20" fillId="3" borderId="60" xfId="1" applyNumberFormat="1" applyFont="1" applyFill="1" applyBorder="1" applyAlignment="1">
      <alignment horizontal="left" wrapText="1"/>
    </xf>
    <xf numFmtId="49" fontId="21" fillId="0" borderId="61" xfId="0" applyNumberFormat="1" applyFont="1" applyBorder="1" applyAlignment="1">
      <alignment horizontal="left" wrapText="1"/>
    </xf>
    <xf numFmtId="0" fontId="17" fillId="3" borderId="34" xfId="1" applyFont="1" applyFill="1" applyBorder="1" applyAlignment="1">
      <alignment horizontal="left" wrapText="1" indent="1"/>
    </xf>
    <xf numFmtId="0" fontId="18" fillId="0" borderId="0" xfId="0" applyFont="1"/>
    <xf numFmtId="0" fontId="18" fillId="0" borderId="13" xfId="0" applyFont="1" applyBorder="1"/>
    <xf numFmtId="49" fontId="17" fillId="3" borderId="34" xfId="1" applyNumberFormat="1" applyFont="1" applyFill="1" applyBorder="1" applyAlignment="1">
      <alignment horizontal="left" wrapText="1" indent="1"/>
    </xf>
    <xf numFmtId="49" fontId="18" fillId="0" borderId="0" xfId="0" applyNumberFormat="1" applyFont="1"/>
    <xf numFmtId="49" fontId="18" fillId="0" borderId="13" xfId="0" applyNumberFormat="1" applyFont="1" applyBorder="1"/>
    <xf numFmtId="0" fontId="12" fillId="0" borderId="0" xfId="1" applyFont="1" applyAlignment="1">
      <alignment horizontal="center"/>
    </xf>
    <xf numFmtId="49" fontId="3" fillId="0" borderId="48" xfId="1" applyNumberFormat="1" applyFont="1" applyBorder="1" applyAlignment="1">
      <alignment horizontal="center"/>
    </xf>
    <xf numFmtId="0" fontId="3" fillId="0" borderId="51" xfId="1" applyFont="1" applyBorder="1" applyAlignment="1">
      <alignment horizontal="center" shrinkToFit="1"/>
    </xf>
    <xf numFmtId="0" fontId="3" fillId="0" borderId="50" xfId="1" applyFont="1" applyBorder="1" applyAlignment="1">
      <alignment horizontal="center" shrinkToFit="1"/>
    </xf>
    <xf numFmtId="0" fontId="3" fillId="0" borderId="52" xfId="1" applyFont="1" applyBorder="1" applyAlignment="1">
      <alignment horizontal="center" shrinkToFit="1"/>
    </xf>
    <xf numFmtId="49" fontId="28" fillId="3" borderId="63" xfId="1" applyNumberFormat="1" applyFont="1" applyFill="1" applyBorder="1" applyAlignment="1">
      <alignment horizontal="left" wrapText="1"/>
    </xf>
    <xf numFmtId="49" fontId="28" fillId="3" borderId="64" xfId="1" applyNumberFormat="1" applyFont="1" applyFill="1" applyBorder="1" applyAlignment="1">
      <alignment horizontal="left" wrapText="1"/>
    </xf>
    <xf numFmtId="49" fontId="29" fillId="0" borderId="64" xfId="0" applyNumberFormat="1" applyFont="1" applyBorder="1" applyAlignment="1">
      <alignment horizontal="left" wrapText="1"/>
    </xf>
  </cellXfs>
  <cellStyles count="2">
    <cellStyle name="Normální" xfId="0" builtinId="0"/>
    <cellStyle name="normální_POL.XL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/>
  <dimension ref="A1:BE55"/>
  <sheetViews>
    <sheetView tabSelected="1" zoomScale="145" zoomScaleNormal="145" workbookViewId="0">
      <selection activeCell="D13" sqref="D13"/>
    </sheetView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  <col min="257" max="257" width="2" customWidth="1"/>
    <col min="258" max="258" width="15" customWidth="1"/>
    <col min="259" max="259" width="15.85546875" customWidth="1"/>
    <col min="260" max="260" width="14.5703125" customWidth="1"/>
    <col min="261" max="261" width="13.5703125" customWidth="1"/>
    <col min="262" max="262" width="16.5703125" customWidth="1"/>
    <col min="263" max="263" width="15.28515625" customWidth="1"/>
    <col min="513" max="513" width="2" customWidth="1"/>
    <col min="514" max="514" width="15" customWidth="1"/>
    <col min="515" max="515" width="15.85546875" customWidth="1"/>
    <col min="516" max="516" width="14.5703125" customWidth="1"/>
    <col min="517" max="517" width="13.5703125" customWidth="1"/>
    <col min="518" max="518" width="16.5703125" customWidth="1"/>
    <col min="519" max="519" width="15.28515625" customWidth="1"/>
    <col min="769" max="769" width="2" customWidth="1"/>
    <col min="770" max="770" width="15" customWidth="1"/>
    <col min="771" max="771" width="15.85546875" customWidth="1"/>
    <col min="772" max="772" width="14.5703125" customWidth="1"/>
    <col min="773" max="773" width="13.5703125" customWidth="1"/>
    <col min="774" max="774" width="16.5703125" customWidth="1"/>
    <col min="775" max="775" width="15.28515625" customWidth="1"/>
    <col min="1025" max="1025" width="2" customWidth="1"/>
    <col min="1026" max="1026" width="15" customWidth="1"/>
    <col min="1027" max="1027" width="15.85546875" customWidth="1"/>
    <col min="1028" max="1028" width="14.5703125" customWidth="1"/>
    <col min="1029" max="1029" width="13.5703125" customWidth="1"/>
    <col min="1030" max="1030" width="16.5703125" customWidth="1"/>
    <col min="1031" max="1031" width="15.28515625" customWidth="1"/>
    <col min="1281" max="1281" width="2" customWidth="1"/>
    <col min="1282" max="1282" width="15" customWidth="1"/>
    <col min="1283" max="1283" width="15.85546875" customWidth="1"/>
    <col min="1284" max="1284" width="14.5703125" customWidth="1"/>
    <col min="1285" max="1285" width="13.5703125" customWidth="1"/>
    <col min="1286" max="1286" width="16.5703125" customWidth="1"/>
    <col min="1287" max="1287" width="15.28515625" customWidth="1"/>
    <col min="1537" max="1537" width="2" customWidth="1"/>
    <col min="1538" max="1538" width="15" customWidth="1"/>
    <col min="1539" max="1539" width="15.85546875" customWidth="1"/>
    <col min="1540" max="1540" width="14.5703125" customWidth="1"/>
    <col min="1541" max="1541" width="13.5703125" customWidth="1"/>
    <col min="1542" max="1542" width="16.5703125" customWidth="1"/>
    <col min="1543" max="1543" width="15.28515625" customWidth="1"/>
    <col min="1793" max="1793" width="2" customWidth="1"/>
    <col min="1794" max="1794" width="15" customWidth="1"/>
    <col min="1795" max="1795" width="15.85546875" customWidth="1"/>
    <col min="1796" max="1796" width="14.5703125" customWidth="1"/>
    <col min="1797" max="1797" width="13.5703125" customWidth="1"/>
    <col min="1798" max="1798" width="16.5703125" customWidth="1"/>
    <col min="1799" max="1799" width="15.28515625" customWidth="1"/>
    <col min="2049" max="2049" width="2" customWidth="1"/>
    <col min="2050" max="2050" width="15" customWidth="1"/>
    <col min="2051" max="2051" width="15.85546875" customWidth="1"/>
    <col min="2052" max="2052" width="14.5703125" customWidth="1"/>
    <col min="2053" max="2053" width="13.5703125" customWidth="1"/>
    <col min="2054" max="2054" width="16.5703125" customWidth="1"/>
    <col min="2055" max="2055" width="15.28515625" customWidth="1"/>
    <col min="2305" max="2305" width="2" customWidth="1"/>
    <col min="2306" max="2306" width="15" customWidth="1"/>
    <col min="2307" max="2307" width="15.85546875" customWidth="1"/>
    <col min="2308" max="2308" width="14.5703125" customWidth="1"/>
    <col min="2309" max="2309" width="13.5703125" customWidth="1"/>
    <col min="2310" max="2310" width="16.5703125" customWidth="1"/>
    <col min="2311" max="2311" width="15.28515625" customWidth="1"/>
    <col min="2561" max="2561" width="2" customWidth="1"/>
    <col min="2562" max="2562" width="15" customWidth="1"/>
    <col min="2563" max="2563" width="15.85546875" customWidth="1"/>
    <col min="2564" max="2564" width="14.5703125" customWidth="1"/>
    <col min="2565" max="2565" width="13.5703125" customWidth="1"/>
    <col min="2566" max="2566" width="16.5703125" customWidth="1"/>
    <col min="2567" max="2567" width="15.28515625" customWidth="1"/>
    <col min="2817" max="2817" width="2" customWidth="1"/>
    <col min="2818" max="2818" width="15" customWidth="1"/>
    <col min="2819" max="2819" width="15.85546875" customWidth="1"/>
    <col min="2820" max="2820" width="14.5703125" customWidth="1"/>
    <col min="2821" max="2821" width="13.5703125" customWidth="1"/>
    <col min="2822" max="2822" width="16.5703125" customWidth="1"/>
    <col min="2823" max="2823" width="15.28515625" customWidth="1"/>
    <col min="3073" max="3073" width="2" customWidth="1"/>
    <col min="3074" max="3074" width="15" customWidth="1"/>
    <col min="3075" max="3075" width="15.85546875" customWidth="1"/>
    <col min="3076" max="3076" width="14.5703125" customWidth="1"/>
    <col min="3077" max="3077" width="13.5703125" customWidth="1"/>
    <col min="3078" max="3078" width="16.5703125" customWidth="1"/>
    <col min="3079" max="3079" width="15.28515625" customWidth="1"/>
    <col min="3329" max="3329" width="2" customWidth="1"/>
    <col min="3330" max="3330" width="15" customWidth="1"/>
    <col min="3331" max="3331" width="15.85546875" customWidth="1"/>
    <col min="3332" max="3332" width="14.5703125" customWidth="1"/>
    <col min="3333" max="3333" width="13.5703125" customWidth="1"/>
    <col min="3334" max="3334" width="16.5703125" customWidth="1"/>
    <col min="3335" max="3335" width="15.28515625" customWidth="1"/>
    <col min="3585" max="3585" width="2" customWidth="1"/>
    <col min="3586" max="3586" width="15" customWidth="1"/>
    <col min="3587" max="3587" width="15.85546875" customWidth="1"/>
    <col min="3588" max="3588" width="14.5703125" customWidth="1"/>
    <col min="3589" max="3589" width="13.5703125" customWidth="1"/>
    <col min="3590" max="3590" width="16.5703125" customWidth="1"/>
    <col min="3591" max="3591" width="15.28515625" customWidth="1"/>
    <col min="3841" max="3841" width="2" customWidth="1"/>
    <col min="3842" max="3842" width="15" customWidth="1"/>
    <col min="3843" max="3843" width="15.85546875" customWidth="1"/>
    <col min="3844" max="3844" width="14.5703125" customWidth="1"/>
    <col min="3845" max="3845" width="13.5703125" customWidth="1"/>
    <col min="3846" max="3846" width="16.5703125" customWidth="1"/>
    <col min="3847" max="3847" width="15.28515625" customWidth="1"/>
    <col min="4097" max="4097" width="2" customWidth="1"/>
    <col min="4098" max="4098" width="15" customWidth="1"/>
    <col min="4099" max="4099" width="15.85546875" customWidth="1"/>
    <col min="4100" max="4100" width="14.5703125" customWidth="1"/>
    <col min="4101" max="4101" width="13.5703125" customWidth="1"/>
    <col min="4102" max="4102" width="16.5703125" customWidth="1"/>
    <col min="4103" max="4103" width="15.28515625" customWidth="1"/>
    <col min="4353" max="4353" width="2" customWidth="1"/>
    <col min="4354" max="4354" width="15" customWidth="1"/>
    <col min="4355" max="4355" width="15.85546875" customWidth="1"/>
    <col min="4356" max="4356" width="14.5703125" customWidth="1"/>
    <col min="4357" max="4357" width="13.5703125" customWidth="1"/>
    <col min="4358" max="4358" width="16.5703125" customWidth="1"/>
    <col min="4359" max="4359" width="15.28515625" customWidth="1"/>
    <col min="4609" max="4609" width="2" customWidth="1"/>
    <col min="4610" max="4610" width="15" customWidth="1"/>
    <col min="4611" max="4611" width="15.85546875" customWidth="1"/>
    <col min="4612" max="4612" width="14.5703125" customWidth="1"/>
    <col min="4613" max="4613" width="13.5703125" customWidth="1"/>
    <col min="4614" max="4614" width="16.5703125" customWidth="1"/>
    <col min="4615" max="4615" width="15.28515625" customWidth="1"/>
    <col min="4865" max="4865" width="2" customWidth="1"/>
    <col min="4866" max="4866" width="15" customWidth="1"/>
    <col min="4867" max="4867" width="15.85546875" customWidth="1"/>
    <col min="4868" max="4868" width="14.5703125" customWidth="1"/>
    <col min="4869" max="4869" width="13.5703125" customWidth="1"/>
    <col min="4870" max="4870" width="16.5703125" customWidth="1"/>
    <col min="4871" max="4871" width="15.28515625" customWidth="1"/>
    <col min="5121" max="5121" width="2" customWidth="1"/>
    <col min="5122" max="5122" width="15" customWidth="1"/>
    <col min="5123" max="5123" width="15.85546875" customWidth="1"/>
    <col min="5124" max="5124" width="14.5703125" customWidth="1"/>
    <col min="5125" max="5125" width="13.5703125" customWidth="1"/>
    <col min="5126" max="5126" width="16.5703125" customWidth="1"/>
    <col min="5127" max="5127" width="15.28515625" customWidth="1"/>
    <col min="5377" max="5377" width="2" customWidth="1"/>
    <col min="5378" max="5378" width="15" customWidth="1"/>
    <col min="5379" max="5379" width="15.85546875" customWidth="1"/>
    <col min="5380" max="5380" width="14.5703125" customWidth="1"/>
    <col min="5381" max="5381" width="13.5703125" customWidth="1"/>
    <col min="5382" max="5382" width="16.5703125" customWidth="1"/>
    <col min="5383" max="5383" width="15.28515625" customWidth="1"/>
    <col min="5633" max="5633" width="2" customWidth="1"/>
    <col min="5634" max="5634" width="15" customWidth="1"/>
    <col min="5635" max="5635" width="15.85546875" customWidth="1"/>
    <col min="5636" max="5636" width="14.5703125" customWidth="1"/>
    <col min="5637" max="5637" width="13.5703125" customWidth="1"/>
    <col min="5638" max="5638" width="16.5703125" customWidth="1"/>
    <col min="5639" max="5639" width="15.28515625" customWidth="1"/>
    <col min="5889" max="5889" width="2" customWidth="1"/>
    <col min="5890" max="5890" width="15" customWidth="1"/>
    <col min="5891" max="5891" width="15.85546875" customWidth="1"/>
    <col min="5892" max="5892" width="14.5703125" customWidth="1"/>
    <col min="5893" max="5893" width="13.5703125" customWidth="1"/>
    <col min="5894" max="5894" width="16.5703125" customWidth="1"/>
    <col min="5895" max="5895" width="15.28515625" customWidth="1"/>
    <col min="6145" max="6145" width="2" customWidth="1"/>
    <col min="6146" max="6146" width="15" customWidth="1"/>
    <col min="6147" max="6147" width="15.85546875" customWidth="1"/>
    <col min="6148" max="6148" width="14.5703125" customWidth="1"/>
    <col min="6149" max="6149" width="13.5703125" customWidth="1"/>
    <col min="6150" max="6150" width="16.5703125" customWidth="1"/>
    <col min="6151" max="6151" width="15.28515625" customWidth="1"/>
    <col min="6401" max="6401" width="2" customWidth="1"/>
    <col min="6402" max="6402" width="15" customWidth="1"/>
    <col min="6403" max="6403" width="15.85546875" customWidth="1"/>
    <col min="6404" max="6404" width="14.5703125" customWidth="1"/>
    <col min="6405" max="6405" width="13.5703125" customWidth="1"/>
    <col min="6406" max="6406" width="16.5703125" customWidth="1"/>
    <col min="6407" max="6407" width="15.28515625" customWidth="1"/>
    <col min="6657" max="6657" width="2" customWidth="1"/>
    <col min="6658" max="6658" width="15" customWidth="1"/>
    <col min="6659" max="6659" width="15.85546875" customWidth="1"/>
    <col min="6660" max="6660" width="14.5703125" customWidth="1"/>
    <col min="6661" max="6661" width="13.5703125" customWidth="1"/>
    <col min="6662" max="6662" width="16.5703125" customWidth="1"/>
    <col min="6663" max="6663" width="15.28515625" customWidth="1"/>
    <col min="6913" max="6913" width="2" customWidth="1"/>
    <col min="6914" max="6914" width="15" customWidth="1"/>
    <col min="6915" max="6915" width="15.85546875" customWidth="1"/>
    <col min="6916" max="6916" width="14.5703125" customWidth="1"/>
    <col min="6917" max="6917" width="13.5703125" customWidth="1"/>
    <col min="6918" max="6918" width="16.5703125" customWidth="1"/>
    <col min="6919" max="6919" width="15.28515625" customWidth="1"/>
    <col min="7169" max="7169" width="2" customWidth="1"/>
    <col min="7170" max="7170" width="15" customWidth="1"/>
    <col min="7171" max="7171" width="15.85546875" customWidth="1"/>
    <col min="7172" max="7172" width="14.5703125" customWidth="1"/>
    <col min="7173" max="7173" width="13.5703125" customWidth="1"/>
    <col min="7174" max="7174" width="16.5703125" customWidth="1"/>
    <col min="7175" max="7175" width="15.28515625" customWidth="1"/>
    <col min="7425" max="7425" width="2" customWidth="1"/>
    <col min="7426" max="7426" width="15" customWidth="1"/>
    <col min="7427" max="7427" width="15.85546875" customWidth="1"/>
    <col min="7428" max="7428" width="14.5703125" customWidth="1"/>
    <col min="7429" max="7429" width="13.5703125" customWidth="1"/>
    <col min="7430" max="7430" width="16.5703125" customWidth="1"/>
    <col min="7431" max="7431" width="15.28515625" customWidth="1"/>
    <col min="7681" max="7681" width="2" customWidth="1"/>
    <col min="7682" max="7682" width="15" customWidth="1"/>
    <col min="7683" max="7683" width="15.85546875" customWidth="1"/>
    <col min="7684" max="7684" width="14.5703125" customWidth="1"/>
    <col min="7685" max="7685" width="13.5703125" customWidth="1"/>
    <col min="7686" max="7686" width="16.5703125" customWidth="1"/>
    <col min="7687" max="7687" width="15.28515625" customWidth="1"/>
    <col min="7937" max="7937" width="2" customWidth="1"/>
    <col min="7938" max="7938" width="15" customWidth="1"/>
    <col min="7939" max="7939" width="15.85546875" customWidth="1"/>
    <col min="7940" max="7940" width="14.5703125" customWidth="1"/>
    <col min="7941" max="7941" width="13.5703125" customWidth="1"/>
    <col min="7942" max="7942" width="16.5703125" customWidth="1"/>
    <col min="7943" max="7943" width="15.28515625" customWidth="1"/>
    <col min="8193" max="8193" width="2" customWidth="1"/>
    <col min="8194" max="8194" width="15" customWidth="1"/>
    <col min="8195" max="8195" width="15.85546875" customWidth="1"/>
    <col min="8196" max="8196" width="14.5703125" customWidth="1"/>
    <col min="8197" max="8197" width="13.5703125" customWidth="1"/>
    <col min="8198" max="8198" width="16.5703125" customWidth="1"/>
    <col min="8199" max="8199" width="15.28515625" customWidth="1"/>
    <col min="8449" max="8449" width="2" customWidth="1"/>
    <col min="8450" max="8450" width="15" customWidth="1"/>
    <col min="8451" max="8451" width="15.85546875" customWidth="1"/>
    <col min="8452" max="8452" width="14.5703125" customWidth="1"/>
    <col min="8453" max="8453" width="13.5703125" customWidth="1"/>
    <col min="8454" max="8454" width="16.5703125" customWidth="1"/>
    <col min="8455" max="8455" width="15.28515625" customWidth="1"/>
    <col min="8705" max="8705" width="2" customWidth="1"/>
    <col min="8706" max="8706" width="15" customWidth="1"/>
    <col min="8707" max="8707" width="15.85546875" customWidth="1"/>
    <col min="8708" max="8708" width="14.5703125" customWidth="1"/>
    <col min="8709" max="8709" width="13.5703125" customWidth="1"/>
    <col min="8710" max="8710" width="16.5703125" customWidth="1"/>
    <col min="8711" max="8711" width="15.28515625" customWidth="1"/>
    <col min="8961" max="8961" width="2" customWidth="1"/>
    <col min="8962" max="8962" width="15" customWidth="1"/>
    <col min="8963" max="8963" width="15.85546875" customWidth="1"/>
    <col min="8964" max="8964" width="14.5703125" customWidth="1"/>
    <col min="8965" max="8965" width="13.5703125" customWidth="1"/>
    <col min="8966" max="8966" width="16.5703125" customWidth="1"/>
    <col min="8967" max="8967" width="15.28515625" customWidth="1"/>
    <col min="9217" max="9217" width="2" customWidth="1"/>
    <col min="9218" max="9218" width="15" customWidth="1"/>
    <col min="9219" max="9219" width="15.85546875" customWidth="1"/>
    <col min="9220" max="9220" width="14.5703125" customWidth="1"/>
    <col min="9221" max="9221" width="13.5703125" customWidth="1"/>
    <col min="9222" max="9222" width="16.5703125" customWidth="1"/>
    <col min="9223" max="9223" width="15.28515625" customWidth="1"/>
    <col min="9473" max="9473" width="2" customWidth="1"/>
    <col min="9474" max="9474" width="15" customWidth="1"/>
    <col min="9475" max="9475" width="15.85546875" customWidth="1"/>
    <col min="9476" max="9476" width="14.5703125" customWidth="1"/>
    <col min="9477" max="9477" width="13.5703125" customWidth="1"/>
    <col min="9478" max="9478" width="16.5703125" customWidth="1"/>
    <col min="9479" max="9479" width="15.28515625" customWidth="1"/>
    <col min="9729" max="9729" width="2" customWidth="1"/>
    <col min="9730" max="9730" width="15" customWidth="1"/>
    <col min="9731" max="9731" width="15.85546875" customWidth="1"/>
    <col min="9732" max="9732" width="14.5703125" customWidth="1"/>
    <col min="9733" max="9733" width="13.5703125" customWidth="1"/>
    <col min="9734" max="9734" width="16.5703125" customWidth="1"/>
    <col min="9735" max="9735" width="15.28515625" customWidth="1"/>
    <col min="9985" max="9985" width="2" customWidth="1"/>
    <col min="9986" max="9986" width="15" customWidth="1"/>
    <col min="9987" max="9987" width="15.85546875" customWidth="1"/>
    <col min="9988" max="9988" width="14.5703125" customWidth="1"/>
    <col min="9989" max="9989" width="13.5703125" customWidth="1"/>
    <col min="9990" max="9990" width="16.5703125" customWidth="1"/>
    <col min="9991" max="9991" width="15.28515625" customWidth="1"/>
    <col min="10241" max="10241" width="2" customWidth="1"/>
    <col min="10242" max="10242" width="15" customWidth="1"/>
    <col min="10243" max="10243" width="15.85546875" customWidth="1"/>
    <col min="10244" max="10244" width="14.5703125" customWidth="1"/>
    <col min="10245" max="10245" width="13.5703125" customWidth="1"/>
    <col min="10246" max="10246" width="16.5703125" customWidth="1"/>
    <col min="10247" max="10247" width="15.28515625" customWidth="1"/>
    <col min="10497" max="10497" width="2" customWidth="1"/>
    <col min="10498" max="10498" width="15" customWidth="1"/>
    <col min="10499" max="10499" width="15.85546875" customWidth="1"/>
    <col min="10500" max="10500" width="14.5703125" customWidth="1"/>
    <col min="10501" max="10501" width="13.5703125" customWidth="1"/>
    <col min="10502" max="10502" width="16.5703125" customWidth="1"/>
    <col min="10503" max="10503" width="15.28515625" customWidth="1"/>
    <col min="10753" max="10753" width="2" customWidth="1"/>
    <col min="10754" max="10754" width="15" customWidth="1"/>
    <col min="10755" max="10755" width="15.85546875" customWidth="1"/>
    <col min="10756" max="10756" width="14.5703125" customWidth="1"/>
    <col min="10757" max="10757" width="13.5703125" customWidth="1"/>
    <col min="10758" max="10758" width="16.5703125" customWidth="1"/>
    <col min="10759" max="10759" width="15.28515625" customWidth="1"/>
    <col min="11009" max="11009" width="2" customWidth="1"/>
    <col min="11010" max="11010" width="15" customWidth="1"/>
    <col min="11011" max="11011" width="15.85546875" customWidth="1"/>
    <col min="11012" max="11012" width="14.5703125" customWidth="1"/>
    <col min="11013" max="11013" width="13.5703125" customWidth="1"/>
    <col min="11014" max="11014" width="16.5703125" customWidth="1"/>
    <col min="11015" max="11015" width="15.28515625" customWidth="1"/>
    <col min="11265" max="11265" width="2" customWidth="1"/>
    <col min="11266" max="11266" width="15" customWidth="1"/>
    <col min="11267" max="11267" width="15.85546875" customWidth="1"/>
    <col min="11268" max="11268" width="14.5703125" customWidth="1"/>
    <col min="11269" max="11269" width="13.5703125" customWidth="1"/>
    <col min="11270" max="11270" width="16.5703125" customWidth="1"/>
    <col min="11271" max="11271" width="15.28515625" customWidth="1"/>
    <col min="11521" max="11521" width="2" customWidth="1"/>
    <col min="11522" max="11522" width="15" customWidth="1"/>
    <col min="11523" max="11523" width="15.85546875" customWidth="1"/>
    <col min="11524" max="11524" width="14.5703125" customWidth="1"/>
    <col min="11525" max="11525" width="13.5703125" customWidth="1"/>
    <col min="11526" max="11526" width="16.5703125" customWidth="1"/>
    <col min="11527" max="11527" width="15.28515625" customWidth="1"/>
    <col min="11777" max="11777" width="2" customWidth="1"/>
    <col min="11778" max="11778" width="15" customWidth="1"/>
    <col min="11779" max="11779" width="15.85546875" customWidth="1"/>
    <col min="11780" max="11780" width="14.5703125" customWidth="1"/>
    <col min="11781" max="11781" width="13.5703125" customWidth="1"/>
    <col min="11782" max="11782" width="16.5703125" customWidth="1"/>
    <col min="11783" max="11783" width="15.28515625" customWidth="1"/>
    <col min="12033" max="12033" width="2" customWidth="1"/>
    <col min="12034" max="12034" width="15" customWidth="1"/>
    <col min="12035" max="12035" width="15.85546875" customWidth="1"/>
    <col min="12036" max="12036" width="14.5703125" customWidth="1"/>
    <col min="12037" max="12037" width="13.5703125" customWidth="1"/>
    <col min="12038" max="12038" width="16.5703125" customWidth="1"/>
    <col min="12039" max="12039" width="15.28515625" customWidth="1"/>
    <col min="12289" max="12289" width="2" customWidth="1"/>
    <col min="12290" max="12290" width="15" customWidth="1"/>
    <col min="12291" max="12291" width="15.85546875" customWidth="1"/>
    <col min="12292" max="12292" width="14.5703125" customWidth="1"/>
    <col min="12293" max="12293" width="13.5703125" customWidth="1"/>
    <col min="12294" max="12294" width="16.5703125" customWidth="1"/>
    <col min="12295" max="12295" width="15.28515625" customWidth="1"/>
    <col min="12545" max="12545" width="2" customWidth="1"/>
    <col min="12546" max="12546" width="15" customWidth="1"/>
    <col min="12547" max="12547" width="15.85546875" customWidth="1"/>
    <col min="12548" max="12548" width="14.5703125" customWidth="1"/>
    <col min="12549" max="12549" width="13.5703125" customWidth="1"/>
    <col min="12550" max="12550" width="16.5703125" customWidth="1"/>
    <col min="12551" max="12551" width="15.28515625" customWidth="1"/>
    <col min="12801" max="12801" width="2" customWidth="1"/>
    <col min="12802" max="12802" width="15" customWidth="1"/>
    <col min="12803" max="12803" width="15.85546875" customWidth="1"/>
    <col min="12804" max="12804" width="14.5703125" customWidth="1"/>
    <col min="12805" max="12805" width="13.5703125" customWidth="1"/>
    <col min="12806" max="12806" width="16.5703125" customWidth="1"/>
    <col min="12807" max="12807" width="15.28515625" customWidth="1"/>
    <col min="13057" max="13057" width="2" customWidth="1"/>
    <col min="13058" max="13058" width="15" customWidth="1"/>
    <col min="13059" max="13059" width="15.85546875" customWidth="1"/>
    <col min="13060" max="13060" width="14.5703125" customWidth="1"/>
    <col min="13061" max="13061" width="13.5703125" customWidth="1"/>
    <col min="13062" max="13062" width="16.5703125" customWidth="1"/>
    <col min="13063" max="13063" width="15.28515625" customWidth="1"/>
    <col min="13313" max="13313" width="2" customWidth="1"/>
    <col min="13314" max="13314" width="15" customWidth="1"/>
    <col min="13315" max="13315" width="15.85546875" customWidth="1"/>
    <col min="13316" max="13316" width="14.5703125" customWidth="1"/>
    <col min="13317" max="13317" width="13.5703125" customWidth="1"/>
    <col min="13318" max="13318" width="16.5703125" customWidth="1"/>
    <col min="13319" max="13319" width="15.28515625" customWidth="1"/>
    <col min="13569" max="13569" width="2" customWidth="1"/>
    <col min="13570" max="13570" width="15" customWidth="1"/>
    <col min="13571" max="13571" width="15.85546875" customWidth="1"/>
    <col min="13572" max="13572" width="14.5703125" customWidth="1"/>
    <col min="13573" max="13573" width="13.5703125" customWidth="1"/>
    <col min="13574" max="13574" width="16.5703125" customWidth="1"/>
    <col min="13575" max="13575" width="15.28515625" customWidth="1"/>
    <col min="13825" max="13825" width="2" customWidth="1"/>
    <col min="13826" max="13826" width="15" customWidth="1"/>
    <col min="13827" max="13827" width="15.85546875" customWidth="1"/>
    <col min="13828" max="13828" width="14.5703125" customWidth="1"/>
    <col min="13829" max="13829" width="13.5703125" customWidth="1"/>
    <col min="13830" max="13830" width="16.5703125" customWidth="1"/>
    <col min="13831" max="13831" width="15.28515625" customWidth="1"/>
    <col min="14081" max="14081" width="2" customWidth="1"/>
    <col min="14082" max="14082" width="15" customWidth="1"/>
    <col min="14083" max="14083" width="15.85546875" customWidth="1"/>
    <col min="14084" max="14084" width="14.5703125" customWidth="1"/>
    <col min="14085" max="14085" width="13.5703125" customWidth="1"/>
    <col min="14086" max="14086" width="16.5703125" customWidth="1"/>
    <col min="14087" max="14087" width="15.28515625" customWidth="1"/>
    <col min="14337" max="14337" width="2" customWidth="1"/>
    <col min="14338" max="14338" width="15" customWidth="1"/>
    <col min="14339" max="14339" width="15.85546875" customWidth="1"/>
    <col min="14340" max="14340" width="14.5703125" customWidth="1"/>
    <col min="14341" max="14341" width="13.5703125" customWidth="1"/>
    <col min="14342" max="14342" width="16.5703125" customWidth="1"/>
    <col min="14343" max="14343" width="15.28515625" customWidth="1"/>
    <col min="14593" max="14593" width="2" customWidth="1"/>
    <col min="14594" max="14594" width="15" customWidth="1"/>
    <col min="14595" max="14595" width="15.85546875" customWidth="1"/>
    <col min="14596" max="14596" width="14.5703125" customWidth="1"/>
    <col min="14597" max="14597" width="13.5703125" customWidth="1"/>
    <col min="14598" max="14598" width="16.5703125" customWidth="1"/>
    <col min="14599" max="14599" width="15.28515625" customWidth="1"/>
    <col min="14849" max="14849" width="2" customWidth="1"/>
    <col min="14850" max="14850" width="15" customWidth="1"/>
    <col min="14851" max="14851" width="15.85546875" customWidth="1"/>
    <col min="14852" max="14852" width="14.5703125" customWidth="1"/>
    <col min="14853" max="14853" width="13.5703125" customWidth="1"/>
    <col min="14854" max="14854" width="16.5703125" customWidth="1"/>
    <col min="14855" max="14855" width="15.28515625" customWidth="1"/>
    <col min="15105" max="15105" width="2" customWidth="1"/>
    <col min="15106" max="15106" width="15" customWidth="1"/>
    <col min="15107" max="15107" width="15.85546875" customWidth="1"/>
    <col min="15108" max="15108" width="14.5703125" customWidth="1"/>
    <col min="15109" max="15109" width="13.5703125" customWidth="1"/>
    <col min="15110" max="15110" width="16.5703125" customWidth="1"/>
    <col min="15111" max="15111" width="15.28515625" customWidth="1"/>
    <col min="15361" max="15361" width="2" customWidth="1"/>
    <col min="15362" max="15362" width="15" customWidth="1"/>
    <col min="15363" max="15363" width="15.85546875" customWidth="1"/>
    <col min="15364" max="15364" width="14.5703125" customWidth="1"/>
    <col min="15365" max="15365" width="13.5703125" customWidth="1"/>
    <col min="15366" max="15366" width="16.5703125" customWidth="1"/>
    <col min="15367" max="15367" width="15.28515625" customWidth="1"/>
    <col min="15617" max="15617" width="2" customWidth="1"/>
    <col min="15618" max="15618" width="15" customWidth="1"/>
    <col min="15619" max="15619" width="15.85546875" customWidth="1"/>
    <col min="15620" max="15620" width="14.5703125" customWidth="1"/>
    <col min="15621" max="15621" width="13.5703125" customWidth="1"/>
    <col min="15622" max="15622" width="16.5703125" customWidth="1"/>
    <col min="15623" max="15623" width="15.28515625" customWidth="1"/>
    <col min="15873" max="15873" width="2" customWidth="1"/>
    <col min="15874" max="15874" width="15" customWidth="1"/>
    <col min="15875" max="15875" width="15.85546875" customWidth="1"/>
    <col min="15876" max="15876" width="14.5703125" customWidth="1"/>
    <col min="15877" max="15877" width="13.5703125" customWidth="1"/>
    <col min="15878" max="15878" width="16.5703125" customWidth="1"/>
    <col min="15879" max="15879" width="15.28515625" customWidth="1"/>
    <col min="16129" max="16129" width="2" customWidth="1"/>
    <col min="16130" max="16130" width="15" customWidth="1"/>
    <col min="16131" max="16131" width="15.85546875" customWidth="1"/>
    <col min="16132" max="16132" width="14.5703125" customWidth="1"/>
    <col min="16133" max="16133" width="13.5703125" customWidth="1"/>
    <col min="16134" max="16134" width="16.5703125" customWidth="1"/>
    <col min="16135" max="16135" width="15.28515625" customWidth="1"/>
  </cols>
  <sheetData>
    <row r="1" spans="1:57" ht="24.75" customHeight="1" thickBot="1" x14ac:dyDescent="0.25">
      <c r="A1" s="1" t="s">
        <v>0</v>
      </c>
      <c r="B1" s="2"/>
      <c r="C1" s="2"/>
      <c r="D1" s="2"/>
      <c r="E1" s="2"/>
      <c r="F1" s="2"/>
      <c r="G1" s="2"/>
    </row>
    <row r="2" spans="1:57" ht="12.75" customHeight="1" x14ac:dyDescent="0.2">
      <c r="A2" s="3" t="s">
        <v>1</v>
      </c>
      <c r="B2" s="4"/>
      <c r="C2" s="179" t="s">
        <v>351</v>
      </c>
      <c r="D2" s="5"/>
      <c r="E2" s="6"/>
      <c r="F2" s="7" t="s">
        <v>2</v>
      </c>
      <c r="G2" s="8"/>
    </row>
    <row r="3" spans="1:57" ht="3" hidden="1" customHeight="1" x14ac:dyDescent="0.2">
      <c r="A3" s="9"/>
      <c r="B3" s="10"/>
      <c r="C3" s="11"/>
      <c r="D3" s="11"/>
      <c r="E3" s="12"/>
      <c r="F3" s="13"/>
      <c r="G3" s="14"/>
    </row>
    <row r="4" spans="1:57" ht="12" customHeight="1" x14ac:dyDescent="0.2">
      <c r="A4" s="15" t="s">
        <v>3</v>
      </c>
      <c r="B4" s="10"/>
      <c r="C4" s="11" t="s">
        <v>4</v>
      </c>
      <c r="D4" s="11"/>
      <c r="E4" s="12"/>
      <c r="F4" s="13" t="s">
        <v>5</v>
      </c>
      <c r="G4" s="16"/>
    </row>
    <row r="5" spans="1:57" ht="12.95" customHeight="1" x14ac:dyDescent="0.2">
      <c r="A5" s="17"/>
      <c r="B5" s="18"/>
      <c r="C5" s="180" t="s">
        <v>337</v>
      </c>
      <c r="D5" s="19"/>
      <c r="E5" s="18"/>
      <c r="F5" s="13" t="s">
        <v>7</v>
      </c>
      <c r="G5" s="14"/>
    </row>
    <row r="6" spans="1:57" ht="12.95" customHeight="1" x14ac:dyDescent="0.2">
      <c r="A6" s="15" t="s">
        <v>8</v>
      </c>
      <c r="B6" s="10"/>
      <c r="C6" s="11" t="s">
        <v>9</v>
      </c>
      <c r="D6" s="11"/>
      <c r="E6" s="12"/>
      <c r="F6" s="13" t="s">
        <v>10</v>
      </c>
      <c r="G6" s="20"/>
    </row>
    <row r="7" spans="1:57" ht="12.95" customHeight="1" x14ac:dyDescent="0.2">
      <c r="A7" s="181" t="s">
        <v>338</v>
      </c>
      <c r="B7" s="21"/>
      <c r="C7" s="22"/>
      <c r="D7" s="23"/>
      <c r="E7" s="23"/>
      <c r="F7" s="24" t="s">
        <v>11</v>
      </c>
      <c r="G7" s="20"/>
    </row>
    <row r="8" spans="1:57" x14ac:dyDescent="0.2">
      <c r="A8" s="25" t="s">
        <v>12</v>
      </c>
      <c r="B8" s="13"/>
      <c r="C8" s="210" t="s">
        <v>339</v>
      </c>
      <c r="D8" s="210"/>
      <c r="E8" s="211"/>
      <c r="F8" s="13" t="s">
        <v>13</v>
      </c>
      <c r="G8" s="26"/>
    </row>
    <row r="9" spans="1:57" x14ac:dyDescent="0.2">
      <c r="A9" s="25" t="s">
        <v>14</v>
      </c>
      <c r="B9" s="13"/>
      <c r="C9" s="210"/>
      <c r="D9" s="210"/>
      <c r="E9" s="211"/>
      <c r="F9" s="13"/>
      <c r="G9" s="26"/>
    </row>
    <row r="10" spans="1:57" x14ac:dyDescent="0.2">
      <c r="A10" s="25" t="s">
        <v>15</v>
      </c>
      <c r="B10" s="13"/>
      <c r="C10" s="212" t="s">
        <v>340</v>
      </c>
      <c r="D10" s="212"/>
      <c r="E10" s="212"/>
      <c r="F10" s="13"/>
      <c r="G10" s="27"/>
      <c r="H10" s="28"/>
    </row>
    <row r="11" spans="1:57" ht="13.5" customHeight="1" x14ac:dyDescent="0.2">
      <c r="A11" s="25" t="s">
        <v>16</v>
      </c>
      <c r="B11" s="13"/>
      <c r="C11" s="213"/>
      <c r="D11" s="213"/>
      <c r="E11" s="213"/>
      <c r="F11" s="13" t="s">
        <v>17</v>
      </c>
      <c r="G11" s="27"/>
      <c r="BA11" s="29"/>
      <c r="BB11" s="29"/>
      <c r="BC11" s="29"/>
      <c r="BD11" s="29"/>
      <c r="BE11" s="29"/>
    </row>
    <row r="12" spans="1:57" ht="12.75" customHeight="1" x14ac:dyDescent="0.2">
      <c r="A12" s="30" t="s">
        <v>18</v>
      </c>
      <c r="B12" s="10"/>
      <c r="C12" s="214"/>
      <c r="D12" s="214"/>
      <c r="E12" s="214"/>
      <c r="F12" s="31" t="s">
        <v>19</v>
      </c>
      <c r="G12" s="32"/>
    </row>
    <row r="13" spans="1:57" ht="28.5" customHeight="1" thickBot="1" x14ac:dyDescent="0.25">
      <c r="A13" s="33" t="s">
        <v>20</v>
      </c>
      <c r="B13" s="34"/>
      <c r="C13" s="34"/>
      <c r="D13" s="34"/>
      <c r="E13" s="35"/>
      <c r="F13" s="35"/>
      <c r="G13" s="36"/>
    </row>
    <row r="14" spans="1:57" ht="17.25" customHeight="1" thickBot="1" x14ac:dyDescent="0.25">
      <c r="A14" s="37" t="s">
        <v>21</v>
      </c>
      <c r="B14" s="38"/>
      <c r="C14" s="39"/>
      <c r="D14" s="40" t="s">
        <v>22</v>
      </c>
      <c r="E14" s="41"/>
      <c r="F14" s="41"/>
      <c r="G14" s="39"/>
    </row>
    <row r="15" spans="1:57" ht="15.95" customHeight="1" x14ac:dyDescent="0.2">
      <c r="A15" s="42"/>
      <c r="B15" s="43" t="s">
        <v>23</v>
      </c>
      <c r="C15" s="44">
        <f>HSV</f>
        <v>0</v>
      </c>
      <c r="D15" s="45" t="str">
        <f>Rekapitulace!A27</f>
        <v>Ztížené výrobní podmínky</v>
      </c>
      <c r="E15" s="46"/>
      <c r="F15" s="47"/>
      <c r="G15" s="44">
        <f>Rekapitulace!I27</f>
        <v>0</v>
      </c>
    </row>
    <row r="16" spans="1:57" ht="15.95" customHeight="1" x14ac:dyDescent="0.2">
      <c r="A16" s="42" t="s">
        <v>24</v>
      </c>
      <c r="B16" s="43" t="s">
        <v>25</v>
      </c>
      <c r="C16" s="44">
        <f>PSV</f>
        <v>0</v>
      </c>
      <c r="D16" s="9" t="str">
        <f>Rekapitulace!A28</f>
        <v>Oborová přirážka</v>
      </c>
      <c r="E16" s="48"/>
      <c r="F16" s="49"/>
      <c r="G16" s="44">
        <f>Rekapitulace!I28</f>
        <v>0</v>
      </c>
    </row>
    <row r="17" spans="1:7" ht="15.95" customHeight="1" x14ac:dyDescent="0.2">
      <c r="A17" s="42" t="s">
        <v>26</v>
      </c>
      <c r="B17" s="43" t="s">
        <v>27</v>
      </c>
      <c r="C17" s="44">
        <f>Mont</f>
        <v>0</v>
      </c>
      <c r="D17" s="9" t="str">
        <f>Rekapitulace!A29</f>
        <v>Přesun stavebních kapacit</v>
      </c>
      <c r="E17" s="48"/>
      <c r="F17" s="49"/>
      <c r="G17" s="44">
        <f>Rekapitulace!I29</f>
        <v>0</v>
      </c>
    </row>
    <row r="18" spans="1:7" ht="15.95" customHeight="1" x14ac:dyDescent="0.2">
      <c r="A18" s="50" t="s">
        <v>28</v>
      </c>
      <c r="B18" s="51" t="s">
        <v>29</v>
      </c>
      <c r="C18" s="44">
        <f>Dodavka</f>
        <v>0</v>
      </c>
      <c r="D18" s="9" t="str">
        <f>Rekapitulace!A30</f>
        <v>Mimostaveništní doprava</v>
      </c>
      <c r="E18" s="48"/>
      <c r="F18" s="49"/>
      <c r="G18" s="44">
        <f>Rekapitulace!I30</f>
        <v>0</v>
      </c>
    </row>
    <row r="19" spans="1:7" ht="15.95" customHeight="1" x14ac:dyDescent="0.2">
      <c r="A19" s="52" t="s">
        <v>30</v>
      </c>
      <c r="B19" s="43"/>
      <c r="C19" s="44">
        <f>SUM(C15:C18)</f>
        <v>0</v>
      </c>
      <c r="D19" s="9" t="str">
        <f>Rekapitulace!A31</f>
        <v>Zařízení staveniště</v>
      </c>
      <c r="E19" s="48"/>
      <c r="F19" s="49"/>
      <c r="G19" s="44">
        <f>Rekapitulace!I31</f>
        <v>0</v>
      </c>
    </row>
    <row r="20" spans="1:7" ht="15.95" customHeight="1" x14ac:dyDescent="0.2">
      <c r="A20" s="52"/>
      <c r="B20" s="43"/>
      <c r="C20" s="44"/>
      <c r="D20" s="9" t="str">
        <f>Rekapitulace!A32</f>
        <v>Provoz investora</v>
      </c>
      <c r="E20" s="48"/>
      <c r="F20" s="49"/>
      <c r="G20" s="44">
        <f>Rekapitulace!I32</f>
        <v>0</v>
      </c>
    </row>
    <row r="21" spans="1:7" ht="15.95" customHeight="1" x14ac:dyDescent="0.2">
      <c r="A21" s="52" t="s">
        <v>31</v>
      </c>
      <c r="B21" s="43"/>
      <c r="C21" s="44">
        <f>HZS</f>
        <v>0</v>
      </c>
      <c r="D21" s="9" t="str">
        <f>Rekapitulace!A33</f>
        <v>Kompletační činnost (IČD)</v>
      </c>
      <c r="E21" s="48"/>
      <c r="F21" s="49"/>
      <c r="G21" s="44">
        <f>Rekapitulace!I33</f>
        <v>0</v>
      </c>
    </row>
    <row r="22" spans="1:7" ht="15.95" customHeight="1" x14ac:dyDescent="0.2">
      <c r="A22" s="53" t="s">
        <v>32</v>
      </c>
      <c r="B22" s="54"/>
      <c r="C22" s="44">
        <f>C19+C21</f>
        <v>0</v>
      </c>
      <c r="D22" s="9" t="s">
        <v>33</v>
      </c>
      <c r="E22" s="48"/>
      <c r="F22" s="49"/>
      <c r="G22" s="44">
        <f>G23-SUM(G15:G21)</f>
        <v>0</v>
      </c>
    </row>
    <row r="23" spans="1:7" ht="15.95" customHeight="1" thickBot="1" x14ac:dyDescent="0.25">
      <c r="A23" s="215" t="s">
        <v>34</v>
      </c>
      <c r="B23" s="216"/>
      <c r="C23" s="55">
        <f>C22+G23</f>
        <v>0</v>
      </c>
      <c r="D23" s="56" t="s">
        <v>35</v>
      </c>
      <c r="E23" s="57"/>
      <c r="F23" s="58"/>
      <c r="G23" s="44">
        <f>VRN</f>
        <v>0</v>
      </c>
    </row>
    <row r="24" spans="1:7" x14ac:dyDescent="0.2">
      <c r="A24" s="59" t="s">
        <v>36</v>
      </c>
      <c r="B24" s="60"/>
      <c r="C24" s="61"/>
      <c r="D24" s="60" t="s">
        <v>37</v>
      </c>
      <c r="E24" s="60"/>
      <c r="F24" s="62" t="s">
        <v>38</v>
      </c>
      <c r="G24" s="63"/>
    </row>
    <row r="25" spans="1:7" x14ac:dyDescent="0.2">
      <c r="A25" s="53" t="s">
        <v>39</v>
      </c>
      <c r="B25" s="54"/>
      <c r="C25" s="64" t="s">
        <v>341</v>
      </c>
      <c r="D25" s="54" t="s">
        <v>39</v>
      </c>
      <c r="E25" s="54"/>
      <c r="F25" s="65" t="s">
        <v>39</v>
      </c>
      <c r="G25" s="66"/>
    </row>
    <row r="26" spans="1:7" ht="37.5" customHeight="1" x14ac:dyDescent="0.2">
      <c r="A26" s="53" t="s">
        <v>40</v>
      </c>
      <c r="B26" s="67"/>
      <c r="C26" s="64"/>
      <c r="D26" s="54" t="s">
        <v>40</v>
      </c>
      <c r="E26" s="54"/>
      <c r="F26" s="65" t="s">
        <v>40</v>
      </c>
      <c r="G26" s="66"/>
    </row>
    <row r="27" spans="1:7" x14ac:dyDescent="0.2">
      <c r="A27" s="53"/>
      <c r="B27" s="68"/>
      <c r="C27" s="64"/>
      <c r="D27" s="54"/>
      <c r="E27" s="54"/>
      <c r="F27" s="65"/>
      <c r="G27" s="66"/>
    </row>
    <row r="28" spans="1:7" x14ac:dyDescent="0.2">
      <c r="A28" s="53" t="s">
        <v>41</v>
      </c>
      <c r="B28" s="54"/>
      <c r="C28" s="64"/>
      <c r="D28" s="65" t="s">
        <v>42</v>
      </c>
      <c r="E28" s="64"/>
      <c r="F28" s="54" t="s">
        <v>42</v>
      </c>
      <c r="G28" s="66"/>
    </row>
    <row r="29" spans="1:7" ht="69" customHeight="1" x14ac:dyDescent="0.2">
      <c r="A29" s="53"/>
      <c r="B29" s="54"/>
      <c r="C29" s="69"/>
      <c r="D29" s="70"/>
      <c r="E29" s="69"/>
      <c r="F29" s="54"/>
      <c r="G29" s="66"/>
    </row>
    <row r="30" spans="1:7" x14ac:dyDescent="0.2">
      <c r="A30" s="71" t="s">
        <v>43</v>
      </c>
      <c r="B30" s="72"/>
      <c r="C30" s="73">
        <v>15</v>
      </c>
      <c r="D30" s="72" t="s">
        <v>44</v>
      </c>
      <c r="E30" s="74"/>
      <c r="F30" s="217">
        <f>C23-F32</f>
        <v>0</v>
      </c>
      <c r="G30" s="218"/>
    </row>
    <row r="31" spans="1:7" x14ac:dyDescent="0.2">
      <c r="A31" s="71" t="s">
        <v>45</v>
      </c>
      <c r="B31" s="72"/>
      <c r="C31" s="73">
        <v>15</v>
      </c>
      <c r="D31" s="72" t="s">
        <v>46</v>
      </c>
      <c r="E31" s="74"/>
      <c r="F31" s="217">
        <f>ROUND(PRODUCT(F30,C31/100),0)</f>
        <v>0</v>
      </c>
      <c r="G31" s="218"/>
    </row>
    <row r="32" spans="1:7" x14ac:dyDescent="0.2">
      <c r="A32" s="71" t="s">
        <v>43</v>
      </c>
      <c r="B32" s="72"/>
      <c r="C32" s="73">
        <v>0</v>
      </c>
      <c r="D32" s="72" t="s">
        <v>46</v>
      </c>
      <c r="E32" s="74"/>
      <c r="F32" s="217">
        <v>0</v>
      </c>
      <c r="G32" s="218"/>
    </row>
    <row r="33" spans="1:8" x14ac:dyDescent="0.2">
      <c r="A33" s="71" t="s">
        <v>45</v>
      </c>
      <c r="B33" s="75"/>
      <c r="C33" s="76">
        <f>SazbaDPH2</f>
        <v>0</v>
      </c>
      <c r="D33" s="72" t="s">
        <v>46</v>
      </c>
      <c r="E33" s="49"/>
      <c r="F33" s="217">
        <f>ROUND(PRODUCT(F32,C33/100),0)</f>
        <v>0</v>
      </c>
      <c r="G33" s="218"/>
    </row>
    <row r="34" spans="1:8" s="80" customFormat="1" ht="19.5" customHeight="1" thickBot="1" x14ac:dyDescent="0.3">
      <c r="A34" s="77" t="s">
        <v>47</v>
      </c>
      <c r="B34" s="78"/>
      <c r="C34" s="78"/>
      <c r="D34" s="78"/>
      <c r="E34" s="79"/>
      <c r="F34" s="219">
        <f>ROUND(SUM(F30:F33),0)</f>
        <v>0</v>
      </c>
      <c r="G34" s="220"/>
    </row>
    <row r="36" spans="1:8" x14ac:dyDescent="0.2">
      <c r="A36" t="s">
        <v>48</v>
      </c>
      <c r="H36" t="s">
        <v>6</v>
      </c>
    </row>
    <row r="37" spans="1:8" ht="14.25" customHeight="1" x14ac:dyDescent="0.2">
      <c r="B37" s="209"/>
      <c r="C37" s="209"/>
      <c r="D37" s="209"/>
      <c r="E37" s="209"/>
      <c r="F37" s="209"/>
      <c r="G37" s="209"/>
      <c r="H37" t="s">
        <v>6</v>
      </c>
    </row>
    <row r="38" spans="1:8" ht="12.75" customHeight="1" x14ac:dyDescent="0.2">
      <c r="A38" s="81"/>
      <c r="B38" s="209"/>
      <c r="C38" s="209"/>
      <c r="D38" s="209"/>
      <c r="E38" s="209"/>
      <c r="F38" s="209"/>
      <c r="G38" s="209"/>
      <c r="H38" t="s">
        <v>6</v>
      </c>
    </row>
    <row r="39" spans="1:8" x14ac:dyDescent="0.2">
      <c r="A39" s="81"/>
      <c r="B39" s="209"/>
      <c r="C39" s="209"/>
      <c r="D39" s="209"/>
      <c r="E39" s="209"/>
      <c r="F39" s="209"/>
      <c r="G39" s="209"/>
      <c r="H39" t="s">
        <v>6</v>
      </c>
    </row>
    <row r="40" spans="1:8" x14ac:dyDescent="0.2">
      <c r="A40" s="81"/>
      <c r="B40" s="209"/>
      <c r="C40" s="209"/>
      <c r="D40" s="209"/>
      <c r="E40" s="209"/>
      <c r="F40" s="209"/>
      <c r="G40" s="209"/>
      <c r="H40" t="s">
        <v>6</v>
      </c>
    </row>
    <row r="41" spans="1:8" x14ac:dyDescent="0.2">
      <c r="A41" s="81"/>
      <c r="B41" s="209"/>
      <c r="C41" s="209"/>
      <c r="D41" s="209"/>
      <c r="E41" s="209"/>
      <c r="F41" s="209"/>
      <c r="G41" s="209"/>
      <c r="H41" t="s">
        <v>6</v>
      </c>
    </row>
    <row r="42" spans="1:8" x14ac:dyDescent="0.2">
      <c r="A42" s="81"/>
      <c r="B42" s="209"/>
      <c r="C42" s="209"/>
      <c r="D42" s="209"/>
      <c r="E42" s="209"/>
      <c r="F42" s="209"/>
      <c r="G42" s="209"/>
      <c r="H42" t="s">
        <v>6</v>
      </c>
    </row>
    <row r="43" spans="1:8" x14ac:dyDescent="0.2">
      <c r="A43" s="81"/>
      <c r="B43" s="209"/>
      <c r="C43" s="209"/>
      <c r="D43" s="209"/>
      <c r="E43" s="209"/>
      <c r="F43" s="209"/>
      <c r="G43" s="209"/>
      <c r="H43" t="s">
        <v>6</v>
      </c>
    </row>
    <row r="44" spans="1:8" x14ac:dyDescent="0.2">
      <c r="A44" s="81"/>
      <c r="B44" s="209"/>
      <c r="C44" s="209"/>
      <c r="D44" s="209"/>
      <c r="E44" s="209"/>
      <c r="F44" s="209"/>
      <c r="G44" s="209"/>
      <c r="H44" t="s">
        <v>6</v>
      </c>
    </row>
    <row r="45" spans="1:8" ht="0.75" customHeight="1" x14ac:dyDescent="0.2">
      <c r="A45" s="81"/>
      <c r="B45" s="209"/>
      <c r="C45" s="209"/>
      <c r="D45" s="209"/>
      <c r="E45" s="209"/>
      <c r="F45" s="209"/>
      <c r="G45" s="209"/>
      <c r="H45" t="s">
        <v>6</v>
      </c>
    </row>
    <row r="46" spans="1:8" x14ac:dyDescent="0.2">
      <c r="B46" s="208"/>
      <c r="C46" s="208"/>
      <c r="D46" s="208"/>
      <c r="E46" s="208"/>
      <c r="F46" s="208"/>
      <c r="G46" s="208"/>
    </row>
    <row r="47" spans="1:8" x14ac:dyDescent="0.2">
      <c r="B47" s="208"/>
      <c r="C47" s="208"/>
      <c r="D47" s="208"/>
      <c r="E47" s="208"/>
      <c r="F47" s="208"/>
      <c r="G47" s="208"/>
    </row>
    <row r="48" spans="1:8" x14ac:dyDescent="0.2">
      <c r="B48" s="208"/>
      <c r="C48" s="208"/>
      <c r="D48" s="208"/>
      <c r="E48" s="208"/>
      <c r="F48" s="208"/>
      <c r="G48" s="208"/>
    </row>
    <row r="49" spans="2:7" x14ac:dyDescent="0.2">
      <c r="B49" s="208"/>
      <c r="C49" s="208"/>
      <c r="D49" s="208"/>
      <c r="E49" s="208"/>
      <c r="F49" s="208"/>
      <c r="G49" s="208"/>
    </row>
    <row r="50" spans="2:7" x14ac:dyDescent="0.2">
      <c r="B50" s="208"/>
      <c r="C50" s="208"/>
      <c r="D50" s="208"/>
      <c r="E50" s="208"/>
      <c r="F50" s="208"/>
      <c r="G50" s="208"/>
    </row>
    <row r="51" spans="2:7" x14ac:dyDescent="0.2">
      <c r="B51" s="208"/>
      <c r="C51" s="208"/>
      <c r="D51" s="208"/>
      <c r="E51" s="208"/>
      <c r="F51" s="208"/>
      <c r="G51" s="208"/>
    </row>
    <row r="52" spans="2:7" x14ac:dyDescent="0.2">
      <c r="B52" s="208"/>
      <c r="C52" s="208"/>
      <c r="D52" s="208"/>
      <c r="E52" s="208"/>
      <c r="F52" s="208"/>
      <c r="G52" s="208"/>
    </row>
    <row r="53" spans="2:7" x14ac:dyDescent="0.2">
      <c r="B53" s="208"/>
      <c r="C53" s="208"/>
      <c r="D53" s="208"/>
      <c r="E53" s="208"/>
      <c r="F53" s="208"/>
      <c r="G53" s="208"/>
    </row>
    <row r="54" spans="2:7" x14ac:dyDescent="0.2">
      <c r="B54" s="208"/>
      <c r="C54" s="208"/>
      <c r="D54" s="208"/>
      <c r="E54" s="208"/>
      <c r="F54" s="208"/>
      <c r="G54" s="208"/>
    </row>
    <row r="55" spans="2:7" x14ac:dyDescent="0.2">
      <c r="B55" s="208"/>
      <c r="C55" s="208"/>
      <c r="D55" s="208"/>
      <c r="E55" s="208"/>
      <c r="F55" s="208"/>
      <c r="G55" s="208"/>
    </row>
  </sheetData>
  <sheetProtection password="DCC5" sheet="1" objects="1" scenarios="1"/>
  <mergeCells count="22">
    <mergeCell ref="B37:G45"/>
    <mergeCell ref="C8:E8"/>
    <mergeCell ref="C9:E9"/>
    <mergeCell ref="C10:E10"/>
    <mergeCell ref="C11:E11"/>
    <mergeCell ref="C12:E12"/>
    <mergeCell ref="A23:B23"/>
    <mergeCell ref="F30:G30"/>
    <mergeCell ref="F31:G31"/>
    <mergeCell ref="F32:G32"/>
    <mergeCell ref="F33:G33"/>
    <mergeCell ref="F34:G34"/>
    <mergeCell ref="B52:G52"/>
    <mergeCell ref="B53:G53"/>
    <mergeCell ref="B54:G54"/>
    <mergeCell ref="B55:G55"/>
    <mergeCell ref="B46:G46"/>
    <mergeCell ref="B47:G47"/>
    <mergeCell ref="B48:G48"/>
    <mergeCell ref="B49:G49"/>
    <mergeCell ref="B50:G50"/>
    <mergeCell ref="B51:G51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1"/>
  <dimension ref="A1:IV86"/>
  <sheetViews>
    <sheetView workbookViewId="0">
      <selection activeCell="F41" sqref="F41"/>
    </sheetView>
  </sheetViews>
  <sheetFormatPr defaultRowHeight="12.75" x14ac:dyDescent="0.2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  <col min="257" max="257" width="5.85546875" customWidth="1"/>
    <col min="258" max="258" width="6.140625" customWidth="1"/>
    <col min="259" max="259" width="11.42578125" customWidth="1"/>
    <col min="260" max="260" width="15.85546875" customWidth="1"/>
    <col min="261" max="261" width="11.28515625" customWidth="1"/>
    <col min="262" max="262" width="10.85546875" customWidth="1"/>
    <col min="263" max="263" width="11" customWidth="1"/>
    <col min="264" max="264" width="11.140625" customWidth="1"/>
    <col min="265" max="265" width="10.7109375" customWidth="1"/>
    <col min="513" max="513" width="5.85546875" customWidth="1"/>
    <col min="514" max="514" width="6.140625" customWidth="1"/>
    <col min="515" max="515" width="11.42578125" customWidth="1"/>
    <col min="516" max="516" width="15.85546875" customWidth="1"/>
    <col min="517" max="517" width="11.28515625" customWidth="1"/>
    <col min="518" max="518" width="10.85546875" customWidth="1"/>
    <col min="519" max="519" width="11" customWidth="1"/>
    <col min="520" max="520" width="11.140625" customWidth="1"/>
    <col min="521" max="521" width="10.7109375" customWidth="1"/>
    <col min="769" max="769" width="5.85546875" customWidth="1"/>
    <col min="770" max="770" width="6.140625" customWidth="1"/>
    <col min="771" max="771" width="11.42578125" customWidth="1"/>
    <col min="772" max="772" width="15.85546875" customWidth="1"/>
    <col min="773" max="773" width="11.28515625" customWidth="1"/>
    <col min="774" max="774" width="10.85546875" customWidth="1"/>
    <col min="775" max="775" width="11" customWidth="1"/>
    <col min="776" max="776" width="11.140625" customWidth="1"/>
    <col min="777" max="777" width="10.7109375" customWidth="1"/>
    <col min="1025" max="1025" width="5.85546875" customWidth="1"/>
    <col min="1026" max="1026" width="6.140625" customWidth="1"/>
    <col min="1027" max="1027" width="11.42578125" customWidth="1"/>
    <col min="1028" max="1028" width="15.85546875" customWidth="1"/>
    <col min="1029" max="1029" width="11.28515625" customWidth="1"/>
    <col min="1030" max="1030" width="10.85546875" customWidth="1"/>
    <col min="1031" max="1031" width="11" customWidth="1"/>
    <col min="1032" max="1032" width="11.140625" customWidth="1"/>
    <col min="1033" max="1033" width="10.7109375" customWidth="1"/>
    <col min="1281" max="1281" width="5.85546875" customWidth="1"/>
    <col min="1282" max="1282" width="6.140625" customWidth="1"/>
    <col min="1283" max="1283" width="11.42578125" customWidth="1"/>
    <col min="1284" max="1284" width="15.85546875" customWidth="1"/>
    <col min="1285" max="1285" width="11.28515625" customWidth="1"/>
    <col min="1286" max="1286" width="10.85546875" customWidth="1"/>
    <col min="1287" max="1287" width="11" customWidth="1"/>
    <col min="1288" max="1288" width="11.140625" customWidth="1"/>
    <col min="1289" max="1289" width="10.7109375" customWidth="1"/>
    <col min="1537" max="1537" width="5.85546875" customWidth="1"/>
    <col min="1538" max="1538" width="6.140625" customWidth="1"/>
    <col min="1539" max="1539" width="11.42578125" customWidth="1"/>
    <col min="1540" max="1540" width="15.85546875" customWidth="1"/>
    <col min="1541" max="1541" width="11.28515625" customWidth="1"/>
    <col min="1542" max="1542" width="10.85546875" customWidth="1"/>
    <col min="1543" max="1543" width="11" customWidth="1"/>
    <col min="1544" max="1544" width="11.140625" customWidth="1"/>
    <col min="1545" max="1545" width="10.7109375" customWidth="1"/>
    <col min="1793" max="1793" width="5.85546875" customWidth="1"/>
    <col min="1794" max="1794" width="6.140625" customWidth="1"/>
    <col min="1795" max="1795" width="11.42578125" customWidth="1"/>
    <col min="1796" max="1796" width="15.85546875" customWidth="1"/>
    <col min="1797" max="1797" width="11.28515625" customWidth="1"/>
    <col min="1798" max="1798" width="10.85546875" customWidth="1"/>
    <col min="1799" max="1799" width="11" customWidth="1"/>
    <col min="1800" max="1800" width="11.140625" customWidth="1"/>
    <col min="1801" max="1801" width="10.7109375" customWidth="1"/>
    <col min="2049" max="2049" width="5.85546875" customWidth="1"/>
    <col min="2050" max="2050" width="6.140625" customWidth="1"/>
    <col min="2051" max="2051" width="11.42578125" customWidth="1"/>
    <col min="2052" max="2052" width="15.85546875" customWidth="1"/>
    <col min="2053" max="2053" width="11.28515625" customWidth="1"/>
    <col min="2054" max="2054" width="10.85546875" customWidth="1"/>
    <col min="2055" max="2055" width="11" customWidth="1"/>
    <col min="2056" max="2056" width="11.140625" customWidth="1"/>
    <col min="2057" max="2057" width="10.7109375" customWidth="1"/>
    <col min="2305" max="2305" width="5.85546875" customWidth="1"/>
    <col min="2306" max="2306" width="6.140625" customWidth="1"/>
    <col min="2307" max="2307" width="11.42578125" customWidth="1"/>
    <col min="2308" max="2308" width="15.85546875" customWidth="1"/>
    <col min="2309" max="2309" width="11.28515625" customWidth="1"/>
    <col min="2310" max="2310" width="10.85546875" customWidth="1"/>
    <col min="2311" max="2311" width="11" customWidth="1"/>
    <col min="2312" max="2312" width="11.140625" customWidth="1"/>
    <col min="2313" max="2313" width="10.7109375" customWidth="1"/>
    <col min="2561" max="2561" width="5.85546875" customWidth="1"/>
    <col min="2562" max="2562" width="6.140625" customWidth="1"/>
    <col min="2563" max="2563" width="11.42578125" customWidth="1"/>
    <col min="2564" max="2564" width="15.85546875" customWidth="1"/>
    <col min="2565" max="2565" width="11.28515625" customWidth="1"/>
    <col min="2566" max="2566" width="10.85546875" customWidth="1"/>
    <col min="2567" max="2567" width="11" customWidth="1"/>
    <col min="2568" max="2568" width="11.140625" customWidth="1"/>
    <col min="2569" max="2569" width="10.7109375" customWidth="1"/>
    <col min="2817" max="2817" width="5.85546875" customWidth="1"/>
    <col min="2818" max="2818" width="6.140625" customWidth="1"/>
    <col min="2819" max="2819" width="11.42578125" customWidth="1"/>
    <col min="2820" max="2820" width="15.85546875" customWidth="1"/>
    <col min="2821" max="2821" width="11.28515625" customWidth="1"/>
    <col min="2822" max="2822" width="10.85546875" customWidth="1"/>
    <col min="2823" max="2823" width="11" customWidth="1"/>
    <col min="2824" max="2824" width="11.140625" customWidth="1"/>
    <col min="2825" max="2825" width="10.7109375" customWidth="1"/>
    <col min="3073" max="3073" width="5.85546875" customWidth="1"/>
    <col min="3074" max="3074" width="6.140625" customWidth="1"/>
    <col min="3075" max="3075" width="11.42578125" customWidth="1"/>
    <col min="3076" max="3076" width="15.85546875" customWidth="1"/>
    <col min="3077" max="3077" width="11.28515625" customWidth="1"/>
    <col min="3078" max="3078" width="10.85546875" customWidth="1"/>
    <col min="3079" max="3079" width="11" customWidth="1"/>
    <col min="3080" max="3080" width="11.140625" customWidth="1"/>
    <col min="3081" max="3081" width="10.7109375" customWidth="1"/>
    <col min="3329" max="3329" width="5.85546875" customWidth="1"/>
    <col min="3330" max="3330" width="6.140625" customWidth="1"/>
    <col min="3331" max="3331" width="11.42578125" customWidth="1"/>
    <col min="3332" max="3332" width="15.85546875" customWidth="1"/>
    <col min="3333" max="3333" width="11.28515625" customWidth="1"/>
    <col min="3334" max="3334" width="10.85546875" customWidth="1"/>
    <col min="3335" max="3335" width="11" customWidth="1"/>
    <col min="3336" max="3336" width="11.140625" customWidth="1"/>
    <col min="3337" max="3337" width="10.7109375" customWidth="1"/>
    <col min="3585" max="3585" width="5.85546875" customWidth="1"/>
    <col min="3586" max="3586" width="6.140625" customWidth="1"/>
    <col min="3587" max="3587" width="11.42578125" customWidth="1"/>
    <col min="3588" max="3588" width="15.85546875" customWidth="1"/>
    <col min="3589" max="3589" width="11.28515625" customWidth="1"/>
    <col min="3590" max="3590" width="10.85546875" customWidth="1"/>
    <col min="3591" max="3591" width="11" customWidth="1"/>
    <col min="3592" max="3592" width="11.140625" customWidth="1"/>
    <col min="3593" max="3593" width="10.7109375" customWidth="1"/>
    <col min="3841" max="3841" width="5.85546875" customWidth="1"/>
    <col min="3842" max="3842" width="6.140625" customWidth="1"/>
    <col min="3843" max="3843" width="11.42578125" customWidth="1"/>
    <col min="3844" max="3844" width="15.85546875" customWidth="1"/>
    <col min="3845" max="3845" width="11.28515625" customWidth="1"/>
    <col min="3846" max="3846" width="10.85546875" customWidth="1"/>
    <col min="3847" max="3847" width="11" customWidth="1"/>
    <col min="3848" max="3848" width="11.140625" customWidth="1"/>
    <col min="3849" max="3849" width="10.7109375" customWidth="1"/>
    <col min="4097" max="4097" width="5.85546875" customWidth="1"/>
    <col min="4098" max="4098" width="6.140625" customWidth="1"/>
    <col min="4099" max="4099" width="11.42578125" customWidth="1"/>
    <col min="4100" max="4100" width="15.85546875" customWidth="1"/>
    <col min="4101" max="4101" width="11.28515625" customWidth="1"/>
    <col min="4102" max="4102" width="10.85546875" customWidth="1"/>
    <col min="4103" max="4103" width="11" customWidth="1"/>
    <col min="4104" max="4104" width="11.140625" customWidth="1"/>
    <col min="4105" max="4105" width="10.7109375" customWidth="1"/>
    <col min="4353" max="4353" width="5.85546875" customWidth="1"/>
    <col min="4354" max="4354" width="6.140625" customWidth="1"/>
    <col min="4355" max="4355" width="11.42578125" customWidth="1"/>
    <col min="4356" max="4356" width="15.85546875" customWidth="1"/>
    <col min="4357" max="4357" width="11.28515625" customWidth="1"/>
    <col min="4358" max="4358" width="10.85546875" customWidth="1"/>
    <col min="4359" max="4359" width="11" customWidth="1"/>
    <col min="4360" max="4360" width="11.140625" customWidth="1"/>
    <col min="4361" max="4361" width="10.7109375" customWidth="1"/>
    <col min="4609" max="4609" width="5.85546875" customWidth="1"/>
    <col min="4610" max="4610" width="6.140625" customWidth="1"/>
    <col min="4611" max="4611" width="11.42578125" customWidth="1"/>
    <col min="4612" max="4612" width="15.85546875" customWidth="1"/>
    <col min="4613" max="4613" width="11.28515625" customWidth="1"/>
    <col min="4614" max="4614" width="10.85546875" customWidth="1"/>
    <col min="4615" max="4615" width="11" customWidth="1"/>
    <col min="4616" max="4616" width="11.140625" customWidth="1"/>
    <col min="4617" max="4617" width="10.7109375" customWidth="1"/>
    <col min="4865" max="4865" width="5.85546875" customWidth="1"/>
    <col min="4866" max="4866" width="6.140625" customWidth="1"/>
    <col min="4867" max="4867" width="11.42578125" customWidth="1"/>
    <col min="4868" max="4868" width="15.85546875" customWidth="1"/>
    <col min="4869" max="4869" width="11.28515625" customWidth="1"/>
    <col min="4870" max="4870" width="10.85546875" customWidth="1"/>
    <col min="4871" max="4871" width="11" customWidth="1"/>
    <col min="4872" max="4872" width="11.140625" customWidth="1"/>
    <col min="4873" max="4873" width="10.7109375" customWidth="1"/>
    <col min="5121" max="5121" width="5.85546875" customWidth="1"/>
    <col min="5122" max="5122" width="6.140625" customWidth="1"/>
    <col min="5123" max="5123" width="11.42578125" customWidth="1"/>
    <col min="5124" max="5124" width="15.85546875" customWidth="1"/>
    <col min="5125" max="5125" width="11.28515625" customWidth="1"/>
    <col min="5126" max="5126" width="10.85546875" customWidth="1"/>
    <col min="5127" max="5127" width="11" customWidth="1"/>
    <col min="5128" max="5128" width="11.140625" customWidth="1"/>
    <col min="5129" max="5129" width="10.7109375" customWidth="1"/>
    <col min="5377" max="5377" width="5.85546875" customWidth="1"/>
    <col min="5378" max="5378" width="6.140625" customWidth="1"/>
    <col min="5379" max="5379" width="11.42578125" customWidth="1"/>
    <col min="5380" max="5380" width="15.85546875" customWidth="1"/>
    <col min="5381" max="5381" width="11.28515625" customWidth="1"/>
    <col min="5382" max="5382" width="10.85546875" customWidth="1"/>
    <col min="5383" max="5383" width="11" customWidth="1"/>
    <col min="5384" max="5384" width="11.140625" customWidth="1"/>
    <col min="5385" max="5385" width="10.7109375" customWidth="1"/>
    <col min="5633" max="5633" width="5.85546875" customWidth="1"/>
    <col min="5634" max="5634" width="6.140625" customWidth="1"/>
    <col min="5635" max="5635" width="11.42578125" customWidth="1"/>
    <col min="5636" max="5636" width="15.85546875" customWidth="1"/>
    <col min="5637" max="5637" width="11.28515625" customWidth="1"/>
    <col min="5638" max="5638" width="10.85546875" customWidth="1"/>
    <col min="5639" max="5639" width="11" customWidth="1"/>
    <col min="5640" max="5640" width="11.140625" customWidth="1"/>
    <col min="5641" max="5641" width="10.7109375" customWidth="1"/>
    <col min="5889" max="5889" width="5.85546875" customWidth="1"/>
    <col min="5890" max="5890" width="6.140625" customWidth="1"/>
    <col min="5891" max="5891" width="11.42578125" customWidth="1"/>
    <col min="5892" max="5892" width="15.85546875" customWidth="1"/>
    <col min="5893" max="5893" width="11.28515625" customWidth="1"/>
    <col min="5894" max="5894" width="10.85546875" customWidth="1"/>
    <col min="5895" max="5895" width="11" customWidth="1"/>
    <col min="5896" max="5896" width="11.140625" customWidth="1"/>
    <col min="5897" max="5897" width="10.7109375" customWidth="1"/>
    <col min="6145" max="6145" width="5.85546875" customWidth="1"/>
    <col min="6146" max="6146" width="6.140625" customWidth="1"/>
    <col min="6147" max="6147" width="11.42578125" customWidth="1"/>
    <col min="6148" max="6148" width="15.85546875" customWidth="1"/>
    <col min="6149" max="6149" width="11.28515625" customWidth="1"/>
    <col min="6150" max="6150" width="10.85546875" customWidth="1"/>
    <col min="6151" max="6151" width="11" customWidth="1"/>
    <col min="6152" max="6152" width="11.140625" customWidth="1"/>
    <col min="6153" max="6153" width="10.7109375" customWidth="1"/>
    <col min="6401" max="6401" width="5.85546875" customWidth="1"/>
    <col min="6402" max="6402" width="6.140625" customWidth="1"/>
    <col min="6403" max="6403" width="11.42578125" customWidth="1"/>
    <col min="6404" max="6404" width="15.85546875" customWidth="1"/>
    <col min="6405" max="6405" width="11.28515625" customWidth="1"/>
    <col min="6406" max="6406" width="10.85546875" customWidth="1"/>
    <col min="6407" max="6407" width="11" customWidth="1"/>
    <col min="6408" max="6408" width="11.140625" customWidth="1"/>
    <col min="6409" max="6409" width="10.7109375" customWidth="1"/>
    <col min="6657" max="6657" width="5.85546875" customWidth="1"/>
    <col min="6658" max="6658" width="6.140625" customWidth="1"/>
    <col min="6659" max="6659" width="11.42578125" customWidth="1"/>
    <col min="6660" max="6660" width="15.85546875" customWidth="1"/>
    <col min="6661" max="6661" width="11.28515625" customWidth="1"/>
    <col min="6662" max="6662" width="10.85546875" customWidth="1"/>
    <col min="6663" max="6663" width="11" customWidth="1"/>
    <col min="6664" max="6664" width="11.140625" customWidth="1"/>
    <col min="6665" max="6665" width="10.7109375" customWidth="1"/>
    <col min="6913" max="6913" width="5.85546875" customWidth="1"/>
    <col min="6914" max="6914" width="6.140625" customWidth="1"/>
    <col min="6915" max="6915" width="11.42578125" customWidth="1"/>
    <col min="6916" max="6916" width="15.85546875" customWidth="1"/>
    <col min="6917" max="6917" width="11.28515625" customWidth="1"/>
    <col min="6918" max="6918" width="10.85546875" customWidth="1"/>
    <col min="6919" max="6919" width="11" customWidth="1"/>
    <col min="6920" max="6920" width="11.140625" customWidth="1"/>
    <col min="6921" max="6921" width="10.7109375" customWidth="1"/>
    <col min="7169" max="7169" width="5.85546875" customWidth="1"/>
    <col min="7170" max="7170" width="6.140625" customWidth="1"/>
    <col min="7171" max="7171" width="11.42578125" customWidth="1"/>
    <col min="7172" max="7172" width="15.85546875" customWidth="1"/>
    <col min="7173" max="7173" width="11.28515625" customWidth="1"/>
    <col min="7174" max="7174" width="10.85546875" customWidth="1"/>
    <col min="7175" max="7175" width="11" customWidth="1"/>
    <col min="7176" max="7176" width="11.140625" customWidth="1"/>
    <col min="7177" max="7177" width="10.7109375" customWidth="1"/>
    <col min="7425" max="7425" width="5.85546875" customWidth="1"/>
    <col min="7426" max="7426" width="6.140625" customWidth="1"/>
    <col min="7427" max="7427" width="11.42578125" customWidth="1"/>
    <col min="7428" max="7428" width="15.85546875" customWidth="1"/>
    <col min="7429" max="7429" width="11.28515625" customWidth="1"/>
    <col min="7430" max="7430" width="10.85546875" customWidth="1"/>
    <col min="7431" max="7431" width="11" customWidth="1"/>
    <col min="7432" max="7432" width="11.140625" customWidth="1"/>
    <col min="7433" max="7433" width="10.7109375" customWidth="1"/>
    <col min="7681" max="7681" width="5.85546875" customWidth="1"/>
    <col min="7682" max="7682" width="6.140625" customWidth="1"/>
    <col min="7683" max="7683" width="11.42578125" customWidth="1"/>
    <col min="7684" max="7684" width="15.85546875" customWidth="1"/>
    <col min="7685" max="7685" width="11.28515625" customWidth="1"/>
    <col min="7686" max="7686" width="10.85546875" customWidth="1"/>
    <col min="7687" max="7687" width="11" customWidth="1"/>
    <col min="7688" max="7688" width="11.140625" customWidth="1"/>
    <col min="7689" max="7689" width="10.7109375" customWidth="1"/>
    <col min="7937" max="7937" width="5.85546875" customWidth="1"/>
    <col min="7938" max="7938" width="6.140625" customWidth="1"/>
    <col min="7939" max="7939" width="11.42578125" customWidth="1"/>
    <col min="7940" max="7940" width="15.85546875" customWidth="1"/>
    <col min="7941" max="7941" width="11.28515625" customWidth="1"/>
    <col min="7942" max="7942" width="10.85546875" customWidth="1"/>
    <col min="7943" max="7943" width="11" customWidth="1"/>
    <col min="7944" max="7944" width="11.140625" customWidth="1"/>
    <col min="7945" max="7945" width="10.7109375" customWidth="1"/>
    <col min="8193" max="8193" width="5.85546875" customWidth="1"/>
    <col min="8194" max="8194" width="6.140625" customWidth="1"/>
    <col min="8195" max="8195" width="11.42578125" customWidth="1"/>
    <col min="8196" max="8196" width="15.85546875" customWidth="1"/>
    <col min="8197" max="8197" width="11.28515625" customWidth="1"/>
    <col min="8198" max="8198" width="10.85546875" customWidth="1"/>
    <col min="8199" max="8199" width="11" customWidth="1"/>
    <col min="8200" max="8200" width="11.140625" customWidth="1"/>
    <col min="8201" max="8201" width="10.7109375" customWidth="1"/>
    <col min="8449" max="8449" width="5.85546875" customWidth="1"/>
    <col min="8450" max="8450" width="6.140625" customWidth="1"/>
    <col min="8451" max="8451" width="11.42578125" customWidth="1"/>
    <col min="8452" max="8452" width="15.85546875" customWidth="1"/>
    <col min="8453" max="8453" width="11.28515625" customWidth="1"/>
    <col min="8454" max="8454" width="10.85546875" customWidth="1"/>
    <col min="8455" max="8455" width="11" customWidth="1"/>
    <col min="8456" max="8456" width="11.140625" customWidth="1"/>
    <col min="8457" max="8457" width="10.7109375" customWidth="1"/>
    <col min="8705" max="8705" width="5.85546875" customWidth="1"/>
    <col min="8706" max="8706" width="6.140625" customWidth="1"/>
    <col min="8707" max="8707" width="11.42578125" customWidth="1"/>
    <col min="8708" max="8708" width="15.85546875" customWidth="1"/>
    <col min="8709" max="8709" width="11.28515625" customWidth="1"/>
    <col min="8710" max="8710" width="10.85546875" customWidth="1"/>
    <col min="8711" max="8711" width="11" customWidth="1"/>
    <col min="8712" max="8712" width="11.140625" customWidth="1"/>
    <col min="8713" max="8713" width="10.7109375" customWidth="1"/>
    <col min="8961" max="8961" width="5.85546875" customWidth="1"/>
    <col min="8962" max="8962" width="6.140625" customWidth="1"/>
    <col min="8963" max="8963" width="11.42578125" customWidth="1"/>
    <col min="8964" max="8964" width="15.85546875" customWidth="1"/>
    <col min="8965" max="8965" width="11.28515625" customWidth="1"/>
    <col min="8966" max="8966" width="10.85546875" customWidth="1"/>
    <col min="8967" max="8967" width="11" customWidth="1"/>
    <col min="8968" max="8968" width="11.140625" customWidth="1"/>
    <col min="8969" max="8969" width="10.7109375" customWidth="1"/>
    <col min="9217" max="9217" width="5.85546875" customWidth="1"/>
    <col min="9218" max="9218" width="6.140625" customWidth="1"/>
    <col min="9219" max="9219" width="11.42578125" customWidth="1"/>
    <col min="9220" max="9220" width="15.85546875" customWidth="1"/>
    <col min="9221" max="9221" width="11.28515625" customWidth="1"/>
    <col min="9222" max="9222" width="10.85546875" customWidth="1"/>
    <col min="9223" max="9223" width="11" customWidth="1"/>
    <col min="9224" max="9224" width="11.140625" customWidth="1"/>
    <col min="9225" max="9225" width="10.7109375" customWidth="1"/>
    <col min="9473" max="9473" width="5.85546875" customWidth="1"/>
    <col min="9474" max="9474" width="6.140625" customWidth="1"/>
    <col min="9475" max="9475" width="11.42578125" customWidth="1"/>
    <col min="9476" max="9476" width="15.85546875" customWidth="1"/>
    <col min="9477" max="9477" width="11.28515625" customWidth="1"/>
    <col min="9478" max="9478" width="10.85546875" customWidth="1"/>
    <col min="9479" max="9479" width="11" customWidth="1"/>
    <col min="9480" max="9480" width="11.140625" customWidth="1"/>
    <col min="9481" max="9481" width="10.7109375" customWidth="1"/>
    <col min="9729" max="9729" width="5.85546875" customWidth="1"/>
    <col min="9730" max="9730" width="6.140625" customWidth="1"/>
    <col min="9731" max="9731" width="11.42578125" customWidth="1"/>
    <col min="9732" max="9732" width="15.85546875" customWidth="1"/>
    <col min="9733" max="9733" width="11.28515625" customWidth="1"/>
    <col min="9734" max="9734" width="10.85546875" customWidth="1"/>
    <col min="9735" max="9735" width="11" customWidth="1"/>
    <col min="9736" max="9736" width="11.140625" customWidth="1"/>
    <col min="9737" max="9737" width="10.7109375" customWidth="1"/>
    <col min="9985" max="9985" width="5.85546875" customWidth="1"/>
    <col min="9986" max="9986" width="6.140625" customWidth="1"/>
    <col min="9987" max="9987" width="11.42578125" customWidth="1"/>
    <col min="9988" max="9988" width="15.85546875" customWidth="1"/>
    <col min="9989" max="9989" width="11.28515625" customWidth="1"/>
    <col min="9990" max="9990" width="10.85546875" customWidth="1"/>
    <col min="9991" max="9991" width="11" customWidth="1"/>
    <col min="9992" max="9992" width="11.140625" customWidth="1"/>
    <col min="9993" max="9993" width="10.7109375" customWidth="1"/>
    <col min="10241" max="10241" width="5.85546875" customWidth="1"/>
    <col min="10242" max="10242" width="6.140625" customWidth="1"/>
    <col min="10243" max="10243" width="11.42578125" customWidth="1"/>
    <col min="10244" max="10244" width="15.85546875" customWidth="1"/>
    <col min="10245" max="10245" width="11.28515625" customWidth="1"/>
    <col min="10246" max="10246" width="10.85546875" customWidth="1"/>
    <col min="10247" max="10247" width="11" customWidth="1"/>
    <col min="10248" max="10248" width="11.140625" customWidth="1"/>
    <col min="10249" max="10249" width="10.7109375" customWidth="1"/>
    <col min="10497" max="10497" width="5.85546875" customWidth="1"/>
    <col min="10498" max="10498" width="6.140625" customWidth="1"/>
    <col min="10499" max="10499" width="11.42578125" customWidth="1"/>
    <col min="10500" max="10500" width="15.85546875" customWidth="1"/>
    <col min="10501" max="10501" width="11.28515625" customWidth="1"/>
    <col min="10502" max="10502" width="10.85546875" customWidth="1"/>
    <col min="10503" max="10503" width="11" customWidth="1"/>
    <col min="10504" max="10504" width="11.140625" customWidth="1"/>
    <col min="10505" max="10505" width="10.7109375" customWidth="1"/>
    <col min="10753" max="10753" width="5.85546875" customWidth="1"/>
    <col min="10754" max="10754" width="6.140625" customWidth="1"/>
    <col min="10755" max="10755" width="11.42578125" customWidth="1"/>
    <col min="10756" max="10756" width="15.85546875" customWidth="1"/>
    <col min="10757" max="10757" width="11.28515625" customWidth="1"/>
    <col min="10758" max="10758" width="10.85546875" customWidth="1"/>
    <col min="10759" max="10759" width="11" customWidth="1"/>
    <col min="10760" max="10760" width="11.140625" customWidth="1"/>
    <col min="10761" max="10761" width="10.7109375" customWidth="1"/>
    <col min="11009" max="11009" width="5.85546875" customWidth="1"/>
    <col min="11010" max="11010" width="6.140625" customWidth="1"/>
    <col min="11011" max="11011" width="11.42578125" customWidth="1"/>
    <col min="11012" max="11012" width="15.85546875" customWidth="1"/>
    <col min="11013" max="11013" width="11.28515625" customWidth="1"/>
    <col min="11014" max="11014" width="10.85546875" customWidth="1"/>
    <col min="11015" max="11015" width="11" customWidth="1"/>
    <col min="11016" max="11016" width="11.140625" customWidth="1"/>
    <col min="11017" max="11017" width="10.7109375" customWidth="1"/>
    <col min="11265" max="11265" width="5.85546875" customWidth="1"/>
    <col min="11266" max="11266" width="6.140625" customWidth="1"/>
    <col min="11267" max="11267" width="11.42578125" customWidth="1"/>
    <col min="11268" max="11268" width="15.85546875" customWidth="1"/>
    <col min="11269" max="11269" width="11.28515625" customWidth="1"/>
    <col min="11270" max="11270" width="10.85546875" customWidth="1"/>
    <col min="11271" max="11271" width="11" customWidth="1"/>
    <col min="11272" max="11272" width="11.140625" customWidth="1"/>
    <col min="11273" max="11273" width="10.7109375" customWidth="1"/>
    <col min="11521" max="11521" width="5.85546875" customWidth="1"/>
    <col min="11522" max="11522" width="6.140625" customWidth="1"/>
    <col min="11523" max="11523" width="11.42578125" customWidth="1"/>
    <col min="11524" max="11524" width="15.85546875" customWidth="1"/>
    <col min="11525" max="11525" width="11.28515625" customWidth="1"/>
    <col min="11526" max="11526" width="10.85546875" customWidth="1"/>
    <col min="11527" max="11527" width="11" customWidth="1"/>
    <col min="11528" max="11528" width="11.140625" customWidth="1"/>
    <col min="11529" max="11529" width="10.7109375" customWidth="1"/>
    <col min="11777" max="11777" width="5.85546875" customWidth="1"/>
    <col min="11778" max="11778" width="6.140625" customWidth="1"/>
    <col min="11779" max="11779" width="11.42578125" customWidth="1"/>
    <col min="11780" max="11780" width="15.85546875" customWidth="1"/>
    <col min="11781" max="11781" width="11.28515625" customWidth="1"/>
    <col min="11782" max="11782" width="10.85546875" customWidth="1"/>
    <col min="11783" max="11783" width="11" customWidth="1"/>
    <col min="11784" max="11784" width="11.140625" customWidth="1"/>
    <col min="11785" max="11785" width="10.7109375" customWidth="1"/>
    <col min="12033" max="12033" width="5.85546875" customWidth="1"/>
    <col min="12034" max="12034" width="6.140625" customWidth="1"/>
    <col min="12035" max="12035" width="11.42578125" customWidth="1"/>
    <col min="12036" max="12036" width="15.85546875" customWidth="1"/>
    <col min="12037" max="12037" width="11.28515625" customWidth="1"/>
    <col min="12038" max="12038" width="10.85546875" customWidth="1"/>
    <col min="12039" max="12039" width="11" customWidth="1"/>
    <col min="12040" max="12040" width="11.140625" customWidth="1"/>
    <col min="12041" max="12041" width="10.7109375" customWidth="1"/>
    <col min="12289" max="12289" width="5.85546875" customWidth="1"/>
    <col min="12290" max="12290" width="6.140625" customWidth="1"/>
    <col min="12291" max="12291" width="11.42578125" customWidth="1"/>
    <col min="12292" max="12292" width="15.85546875" customWidth="1"/>
    <col min="12293" max="12293" width="11.28515625" customWidth="1"/>
    <col min="12294" max="12294" width="10.85546875" customWidth="1"/>
    <col min="12295" max="12295" width="11" customWidth="1"/>
    <col min="12296" max="12296" width="11.140625" customWidth="1"/>
    <col min="12297" max="12297" width="10.7109375" customWidth="1"/>
    <col min="12545" max="12545" width="5.85546875" customWidth="1"/>
    <col min="12546" max="12546" width="6.140625" customWidth="1"/>
    <col min="12547" max="12547" width="11.42578125" customWidth="1"/>
    <col min="12548" max="12548" width="15.85546875" customWidth="1"/>
    <col min="12549" max="12549" width="11.28515625" customWidth="1"/>
    <col min="12550" max="12550" width="10.85546875" customWidth="1"/>
    <col min="12551" max="12551" width="11" customWidth="1"/>
    <col min="12552" max="12552" width="11.140625" customWidth="1"/>
    <col min="12553" max="12553" width="10.7109375" customWidth="1"/>
    <col min="12801" max="12801" width="5.85546875" customWidth="1"/>
    <col min="12802" max="12802" width="6.140625" customWidth="1"/>
    <col min="12803" max="12803" width="11.42578125" customWidth="1"/>
    <col min="12804" max="12804" width="15.85546875" customWidth="1"/>
    <col min="12805" max="12805" width="11.28515625" customWidth="1"/>
    <col min="12806" max="12806" width="10.85546875" customWidth="1"/>
    <col min="12807" max="12807" width="11" customWidth="1"/>
    <col min="12808" max="12808" width="11.140625" customWidth="1"/>
    <col min="12809" max="12809" width="10.7109375" customWidth="1"/>
    <col min="13057" max="13057" width="5.85546875" customWidth="1"/>
    <col min="13058" max="13058" width="6.140625" customWidth="1"/>
    <col min="13059" max="13059" width="11.42578125" customWidth="1"/>
    <col min="13060" max="13060" width="15.85546875" customWidth="1"/>
    <col min="13061" max="13061" width="11.28515625" customWidth="1"/>
    <col min="13062" max="13062" width="10.85546875" customWidth="1"/>
    <col min="13063" max="13063" width="11" customWidth="1"/>
    <col min="13064" max="13064" width="11.140625" customWidth="1"/>
    <col min="13065" max="13065" width="10.7109375" customWidth="1"/>
    <col min="13313" max="13313" width="5.85546875" customWidth="1"/>
    <col min="13314" max="13314" width="6.140625" customWidth="1"/>
    <col min="13315" max="13315" width="11.42578125" customWidth="1"/>
    <col min="13316" max="13316" width="15.85546875" customWidth="1"/>
    <col min="13317" max="13317" width="11.28515625" customWidth="1"/>
    <col min="13318" max="13318" width="10.85546875" customWidth="1"/>
    <col min="13319" max="13319" width="11" customWidth="1"/>
    <col min="13320" max="13320" width="11.140625" customWidth="1"/>
    <col min="13321" max="13321" width="10.7109375" customWidth="1"/>
    <col min="13569" max="13569" width="5.85546875" customWidth="1"/>
    <col min="13570" max="13570" width="6.140625" customWidth="1"/>
    <col min="13571" max="13571" width="11.42578125" customWidth="1"/>
    <col min="13572" max="13572" width="15.85546875" customWidth="1"/>
    <col min="13573" max="13573" width="11.28515625" customWidth="1"/>
    <col min="13574" max="13574" width="10.85546875" customWidth="1"/>
    <col min="13575" max="13575" width="11" customWidth="1"/>
    <col min="13576" max="13576" width="11.140625" customWidth="1"/>
    <col min="13577" max="13577" width="10.7109375" customWidth="1"/>
    <col min="13825" max="13825" width="5.85546875" customWidth="1"/>
    <col min="13826" max="13826" width="6.140625" customWidth="1"/>
    <col min="13827" max="13827" width="11.42578125" customWidth="1"/>
    <col min="13828" max="13828" width="15.85546875" customWidth="1"/>
    <col min="13829" max="13829" width="11.28515625" customWidth="1"/>
    <col min="13830" max="13830" width="10.85546875" customWidth="1"/>
    <col min="13831" max="13831" width="11" customWidth="1"/>
    <col min="13832" max="13832" width="11.140625" customWidth="1"/>
    <col min="13833" max="13833" width="10.7109375" customWidth="1"/>
    <col min="14081" max="14081" width="5.85546875" customWidth="1"/>
    <col min="14082" max="14082" width="6.140625" customWidth="1"/>
    <col min="14083" max="14083" width="11.42578125" customWidth="1"/>
    <col min="14084" max="14084" width="15.85546875" customWidth="1"/>
    <col min="14085" max="14085" width="11.28515625" customWidth="1"/>
    <col min="14086" max="14086" width="10.85546875" customWidth="1"/>
    <col min="14087" max="14087" width="11" customWidth="1"/>
    <col min="14088" max="14088" width="11.140625" customWidth="1"/>
    <col min="14089" max="14089" width="10.7109375" customWidth="1"/>
    <col min="14337" max="14337" width="5.85546875" customWidth="1"/>
    <col min="14338" max="14338" width="6.140625" customWidth="1"/>
    <col min="14339" max="14339" width="11.42578125" customWidth="1"/>
    <col min="14340" max="14340" width="15.85546875" customWidth="1"/>
    <col min="14341" max="14341" width="11.28515625" customWidth="1"/>
    <col min="14342" max="14342" width="10.85546875" customWidth="1"/>
    <col min="14343" max="14343" width="11" customWidth="1"/>
    <col min="14344" max="14344" width="11.140625" customWidth="1"/>
    <col min="14345" max="14345" width="10.7109375" customWidth="1"/>
    <col min="14593" max="14593" width="5.85546875" customWidth="1"/>
    <col min="14594" max="14594" width="6.140625" customWidth="1"/>
    <col min="14595" max="14595" width="11.42578125" customWidth="1"/>
    <col min="14596" max="14596" width="15.85546875" customWidth="1"/>
    <col min="14597" max="14597" width="11.28515625" customWidth="1"/>
    <col min="14598" max="14598" width="10.85546875" customWidth="1"/>
    <col min="14599" max="14599" width="11" customWidth="1"/>
    <col min="14600" max="14600" width="11.140625" customWidth="1"/>
    <col min="14601" max="14601" width="10.7109375" customWidth="1"/>
    <col min="14849" max="14849" width="5.85546875" customWidth="1"/>
    <col min="14850" max="14850" width="6.140625" customWidth="1"/>
    <col min="14851" max="14851" width="11.42578125" customWidth="1"/>
    <col min="14852" max="14852" width="15.85546875" customWidth="1"/>
    <col min="14853" max="14853" width="11.28515625" customWidth="1"/>
    <col min="14854" max="14854" width="10.85546875" customWidth="1"/>
    <col min="14855" max="14855" width="11" customWidth="1"/>
    <col min="14856" max="14856" width="11.140625" customWidth="1"/>
    <col min="14857" max="14857" width="10.7109375" customWidth="1"/>
    <col min="15105" max="15105" width="5.85546875" customWidth="1"/>
    <col min="15106" max="15106" width="6.140625" customWidth="1"/>
    <col min="15107" max="15107" width="11.42578125" customWidth="1"/>
    <col min="15108" max="15108" width="15.85546875" customWidth="1"/>
    <col min="15109" max="15109" width="11.28515625" customWidth="1"/>
    <col min="15110" max="15110" width="10.85546875" customWidth="1"/>
    <col min="15111" max="15111" width="11" customWidth="1"/>
    <col min="15112" max="15112" width="11.140625" customWidth="1"/>
    <col min="15113" max="15113" width="10.7109375" customWidth="1"/>
    <col min="15361" max="15361" width="5.85546875" customWidth="1"/>
    <col min="15362" max="15362" width="6.140625" customWidth="1"/>
    <col min="15363" max="15363" width="11.42578125" customWidth="1"/>
    <col min="15364" max="15364" width="15.85546875" customWidth="1"/>
    <col min="15365" max="15365" width="11.28515625" customWidth="1"/>
    <col min="15366" max="15366" width="10.85546875" customWidth="1"/>
    <col min="15367" max="15367" width="11" customWidth="1"/>
    <col min="15368" max="15368" width="11.140625" customWidth="1"/>
    <col min="15369" max="15369" width="10.7109375" customWidth="1"/>
    <col min="15617" max="15617" width="5.85546875" customWidth="1"/>
    <col min="15618" max="15618" width="6.140625" customWidth="1"/>
    <col min="15619" max="15619" width="11.42578125" customWidth="1"/>
    <col min="15620" max="15620" width="15.85546875" customWidth="1"/>
    <col min="15621" max="15621" width="11.28515625" customWidth="1"/>
    <col min="15622" max="15622" width="10.85546875" customWidth="1"/>
    <col min="15623" max="15623" width="11" customWidth="1"/>
    <col min="15624" max="15624" width="11.140625" customWidth="1"/>
    <col min="15625" max="15625" width="10.7109375" customWidth="1"/>
    <col min="15873" max="15873" width="5.85546875" customWidth="1"/>
    <col min="15874" max="15874" width="6.140625" customWidth="1"/>
    <col min="15875" max="15875" width="11.42578125" customWidth="1"/>
    <col min="15876" max="15876" width="15.85546875" customWidth="1"/>
    <col min="15877" max="15877" width="11.28515625" customWidth="1"/>
    <col min="15878" max="15878" width="10.85546875" customWidth="1"/>
    <col min="15879" max="15879" width="11" customWidth="1"/>
    <col min="15880" max="15880" width="11.140625" customWidth="1"/>
    <col min="15881" max="15881" width="10.7109375" customWidth="1"/>
    <col min="16129" max="16129" width="5.85546875" customWidth="1"/>
    <col min="16130" max="16130" width="6.140625" customWidth="1"/>
    <col min="16131" max="16131" width="11.42578125" customWidth="1"/>
    <col min="16132" max="16132" width="15.85546875" customWidth="1"/>
    <col min="16133" max="16133" width="11.28515625" customWidth="1"/>
    <col min="16134" max="16134" width="10.85546875" customWidth="1"/>
    <col min="16135" max="16135" width="11" customWidth="1"/>
    <col min="16136" max="16136" width="11.140625" customWidth="1"/>
    <col min="16137" max="16137" width="10.7109375" customWidth="1"/>
  </cols>
  <sheetData>
    <row r="1" spans="1:9" ht="13.5" thickTop="1" x14ac:dyDescent="0.2">
      <c r="A1" s="221" t="s">
        <v>49</v>
      </c>
      <c r="B1" s="222"/>
      <c r="C1" s="182" t="str">
        <f>CONCATENATE(cislostavby," ",nazevstavby)</f>
        <v xml:space="preserve">Výměna požárních dveří v budově DPS č. p. 2292, Za Humny v Uh. Brodě </v>
      </c>
      <c r="D1" s="82"/>
      <c r="E1" s="83"/>
      <c r="F1" s="82"/>
      <c r="G1" s="84" t="s">
        <v>50</v>
      </c>
      <c r="H1" s="85"/>
      <c r="I1" s="86"/>
    </row>
    <row r="2" spans="1:9" ht="13.5" thickBot="1" x14ac:dyDescent="0.25">
      <c r="A2" s="223" t="s">
        <v>51</v>
      </c>
      <c r="B2" s="224"/>
      <c r="C2" s="87" t="str">
        <f>CONCATENATE(cisloobjektu," ",nazevobjektu)</f>
        <v xml:space="preserve"> Budova DPS č. p. 2292, Za Humny, Uherský Brod</v>
      </c>
      <c r="D2" s="88"/>
      <c r="E2" s="89"/>
      <c r="F2" s="88"/>
      <c r="G2" s="225" t="s">
        <v>351</v>
      </c>
      <c r="H2" s="226"/>
      <c r="I2" s="227"/>
    </row>
    <row r="3" spans="1:9" ht="13.5" thickTop="1" x14ac:dyDescent="0.2">
      <c r="A3" s="54"/>
      <c r="B3" s="54"/>
      <c r="C3" s="54"/>
      <c r="D3" s="54"/>
      <c r="E3" s="54"/>
      <c r="F3" s="54"/>
      <c r="G3" s="54"/>
      <c r="H3" s="54"/>
      <c r="I3" s="54"/>
    </row>
    <row r="4" spans="1:9" ht="19.5" customHeight="1" x14ac:dyDescent="0.25">
      <c r="A4" s="90" t="s">
        <v>52</v>
      </c>
      <c r="B4" s="91"/>
      <c r="C4" s="91"/>
      <c r="D4" s="91"/>
      <c r="E4" s="91"/>
      <c r="F4" s="91"/>
      <c r="G4" s="91"/>
      <c r="H4" s="91"/>
      <c r="I4" s="91"/>
    </row>
    <row r="5" spans="1:9" ht="13.5" thickBot="1" x14ac:dyDescent="0.25">
      <c r="A5" s="54"/>
      <c r="B5" s="54"/>
      <c r="C5" s="54"/>
      <c r="D5" s="54"/>
      <c r="E5" s="54"/>
      <c r="F5" s="54"/>
      <c r="G5" s="54"/>
      <c r="H5" s="54"/>
      <c r="I5" s="54"/>
    </row>
    <row r="6" spans="1:9" ht="13.5" thickBot="1" x14ac:dyDescent="0.25">
      <c r="A6" s="92"/>
      <c r="B6" s="93" t="s">
        <v>53</v>
      </c>
      <c r="C6" s="93"/>
      <c r="D6" s="94"/>
      <c r="E6" s="95" t="s">
        <v>54</v>
      </c>
      <c r="F6" s="96" t="s">
        <v>55</v>
      </c>
      <c r="G6" s="96" t="s">
        <v>56</v>
      </c>
      <c r="H6" s="96" t="s">
        <v>57</v>
      </c>
      <c r="I6" s="97" t="s">
        <v>31</v>
      </c>
    </row>
    <row r="7" spans="1:9" x14ac:dyDescent="0.2">
      <c r="A7" s="175" t="str">
        <f>Položky!B7</f>
        <v>3</v>
      </c>
      <c r="B7" s="98" t="str">
        <f>Položky!C7</f>
        <v>Svislé a kompletní konstrukce</v>
      </c>
      <c r="C7" s="54"/>
      <c r="D7" s="99"/>
      <c r="E7" s="176">
        <f>Položky!BA12</f>
        <v>0</v>
      </c>
      <c r="F7" s="177">
        <f>Položky!BB12</f>
        <v>0</v>
      </c>
      <c r="G7" s="177">
        <f>Položky!BC12</f>
        <v>0</v>
      </c>
      <c r="H7" s="177">
        <f>Položky!BD12</f>
        <v>0</v>
      </c>
      <c r="I7" s="178">
        <f>Položky!BE12</f>
        <v>0</v>
      </c>
    </row>
    <row r="8" spans="1:9" x14ac:dyDescent="0.2">
      <c r="A8" s="175" t="str">
        <f>Položky!B13</f>
        <v>61</v>
      </c>
      <c r="B8" s="98" t="str">
        <f>Položky!C13</f>
        <v>Upravy povrchů vnitřní</v>
      </c>
      <c r="C8" s="54"/>
      <c r="D8" s="99"/>
      <c r="E8" s="176">
        <f>Položky!BA41</f>
        <v>0</v>
      </c>
      <c r="F8" s="177">
        <f>Položky!BB41</f>
        <v>0</v>
      </c>
      <c r="G8" s="177">
        <f>Položky!BC41</f>
        <v>0</v>
      </c>
      <c r="H8" s="177">
        <f>Položky!BD41</f>
        <v>0</v>
      </c>
      <c r="I8" s="178">
        <f>Položky!BE41</f>
        <v>0</v>
      </c>
    </row>
    <row r="9" spans="1:9" x14ac:dyDescent="0.2">
      <c r="A9" s="175" t="str">
        <f>Položky!B42</f>
        <v>63</v>
      </c>
      <c r="B9" s="98" t="str">
        <f>Položky!C42</f>
        <v>Podlahy a podlahové konstrukce</v>
      </c>
      <c r="C9" s="54"/>
      <c r="D9" s="99"/>
      <c r="E9" s="176">
        <f>Položky!BA49</f>
        <v>0</v>
      </c>
      <c r="F9" s="177">
        <f>Položky!BB49</f>
        <v>0</v>
      </c>
      <c r="G9" s="177">
        <f>Položky!BC49</f>
        <v>0</v>
      </c>
      <c r="H9" s="177">
        <f>Položky!BD49</f>
        <v>0</v>
      </c>
      <c r="I9" s="178">
        <f>Položky!BE49</f>
        <v>0</v>
      </c>
    </row>
    <row r="10" spans="1:9" x14ac:dyDescent="0.2">
      <c r="A10" s="175" t="str">
        <f>Položky!B50</f>
        <v>64</v>
      </c>
      <c r="B10" s="98" t="str">
        <f>Položky!C50</f>
        <v>Výplně otvorů</v>
      </c>
      <c r="C10" s="54"/>
      <c r="D10" s="99"/>
      <c r="E10" s="176">
        <f>Položky!BA57</f>
        <v>0</v>
      </c>
      <c r="F10" s="177">
        <f>Položky!BB57</f>
        <v>0</v>
      </c>
      <c r="G10" s="177">
        <f>Položky!BC57</f>
        <v>0</v>
      </c>
      <c r="H10" s="177">
        <f>Položky!BD57</f>
        <v>0</v>
      </c>
      <c r="I10" s="178">
        <f>Položky!BE57</f>
        <v>0</v>
      </c>
    </row>
    <row r="11" spans="1:9" x14ac:dyDescent="0.2">
      <c r="A11" s="175" t="str">
        <f>Položky!B58</f>
        <v>94</v>
      </c>
      <c r="B11" s="98" t="str">
        <f>Položky!C58</f>
        <v>Lešení a stavební výtahy</v>
      </c>
      <c r="C11" s="54"/>
      <c r="D11" s="99"/>
      <c r="E11" s="176">
        <f>Položky!BA62</f>
        <v>0</v>
      </c>
      <c r="F11" s="177">
        <f>Položky!BB62</f>
        <v>0</v>
      </c>
      <c r="G11" s="177">
        <f>Položky!BC62</f>
        <v>0</v>
      </c>
      <c r="H11" s="177">
        <f>Položky!BD62</f>
        <v>0</v>
      </c>
      <c r="I11" s="178">
        <f>Položky!BE62</f>
        <v>0</v>
      </c>
    </row>
    <row r="12" spans="1:9" x14ac:dyDescent="0.2">
      <c r="A12" s="175" t="str">
        <f>Položky!B63</f>
        <v>96</v>
      </c>
      <c r="B12" s="98" t="str">
        <f>Položky!C63</f>
        <v>Bourání konstrukcí</v>
      </c>
      <c r="C12" s="54"/>
      <c r="D12" s="99"/>
      <c r="E12" s="176">
        <f>Položky!BA81</f>
        <v>0</v>
      </c>
      <c r="F12" s="177">
        <f>Položky!BB81</f>
        <v>0</v>
      </c>
      <c r="G12" s="177">
        <f>Položky!BC81</f>
        <v>0</v>
      </c>
      <c r="H12" s="177">
        <f>Položky!BD81</f>
        <v>0</v>
      </c>
      <c r="I12" s="178">
        <f>Položky!BE81</f>
        <v>0</v>
      </c>
    </row>
    <row r="13" spans="1:9" x14ac:dyDescent="0.2">
      <c r="A13" s="175" t="str">
        <f>Položky!B82</f>
        <v>97</v>
      </c>
      <c r="B13" s="98" t="str">
        <f>Položky!C82</f>
        <v>Prorážení otvorů</v>
      </c>
      <c r="C13" s="54"/>
      <c r="D13" s="99"/>
      <c r="E13" s="176">
        <f>Položky!BA89</f>
        <v>0</v>
      </c>
      <c r="F13" s="177">
        <f>Položky!BB89</f>
        <v>0</v>
      </c>
      <c r="G13" s="177">
        <f>Položky!BC89</f>
        <v>0</v>
      </c>
      <c r="H13" s="177">
        <f>Položky!BD89</f>
        <v>0</v>
      </c>
      <c r="I13" s="178">
        <f>Položky!BE89</f>
        <v>0</v>
      </c>
    </row>
    <row r="14" spans="1:9" x14ac:dyDescent="0.2">
      <c r="A14" s="175" t="str">
        <f>Položky!B90</f>
        <v>766</v>
      </c>
      <c r="B14" s="98" t="str">
        <f>Položky!C90</f>
        <v>Konstrukce truhlářské</v>
      </c>
      <c r="C14" s="54"/>
      <c r="D14" s="99"/>
      <c r="E14" s="176">
        <f>Položky!BA153</f>
        <v>0</v>
      </c>
      <c r="F14" s="177">
        <f>Položky!BB153</f>
        <v>0</v>
      </c>
      <c r="G14" s="177">
        <f>Položky!BC153</f>
        <v>0</v>
      </c>
      <c r="H14" s="177">
        <f>Položky!BD153</f>
        <v>0</v>
      </c>
      <c r="I14" s="178">
        <f>Položky!BE153</f>
        <v>0</v>
      </c>
    </row>
    <row r="15" spans="1:9" x14ac:dyDescent="0.2">
      <c r="A15" s="175" t="str">
        <f>Položky!B154</f>
        <v>767</v>
      </c>
      <c r="B15" s="98" t="str">
        <f>Položky!C154</f>
        <v>Konstrukce zámečnické</v>
      </c>
      <c r="C15" s="54"/>
      <c r="D15" s="99"/>
      <c r="E15" s="176">
        <f>Položky!BA199</f>
        <v>0</v>
      </c>
      <c r="F15" s="177">
        <f>Položky!BB199</f>
        <v>0</v>
      </c>
      <c r="G15" s="177">
        <f>Položky!BC199</f>
        <v>0</v>
      </c>
      <c r="H15" s="177">
        <f>Položky!BD199</f>
        <v>0</v>
      </c>
      <c r="I15" s="178">
        <f>Položky!BE199</f>
        <v>0</v>
      </c>
    </row>
    <row r="16" spans="1:9" x14ac:dyDescent="0.2">
      <c r="A16" s="175" t="str">
        <f>Položky!B200</f>
        <v>776</v>
      </c>
      <c r="B16" s="98" t="str">
        <f>Položky!C200</f>
        <v>Podlahy povlakové</v>
      </c>
      <c r="C16" s="54"/>
      <c r="D16" s="99"/>
      <c r="E16" s="176">
        <f>Položky!BA212</f>
        <v>0</v>
      </c>
      <c r="F16" s="177">
        <f>Položky!BB212</f>
        <v>0</v>
      </c>
      <c r="G16" s="177">
        <f>Položky!BC212</f>
        <v>0</v>
      </c>
      <c r="H16" s="177">
        <f>Položky!BD212</f>
        <v>0</v>
      </c>
      <c r="I16" s="178">
        <f>Položky!BE212</f>
        <v>0</v>
      </c>
    </row>
    <row r="17" spans="1:256" x14ac:dyDescent="0.2">
      <c r="A17" s="175" t="str">
        <f>Položky!B213</f>
        <v>783</v>
      </c>
      <c r="B17" s="98" t="str">
        <f>Položky!C213</f>
        <v>Nátěry</v>
      </c>
      <c r="C17" s="54"/>
      <c r="D17" s="99"/>
      <c r="E17" s="176">
        <f>Položky!BA216</f>
        <v>0</v>
      </c>
      <c r="F17" s="177">
        <f>Položky!BB216</f>
        <v>0</v>
      </c>
      <c r="G17" s="177">
        <f>Položky!BC216</f>
        <v>0</v>
      </c>
      <c r="H17" s="177">
        <f>Položky!BD216</f>
        <v>0</v>
      </c>
      <c r="I17" s="178">
        <f>Položky!BE216</f>
        <v>0</v>
      </c>
    </row>
    <row r="18" spans="1:256" x14ac:dyDescent="0.2">
      <c r="A18" s="175" t="str">
        <f>Položky!B217</f>
        <v>784</v>
      </c>
      <c r="B18" s="98" t="str">
        <f>Položky!C217</f>
        <v>Malby</v>
      </c>
      <c r="C18" s="54"/>
      <c r="D18" s="99"/>
      <c r="E18" s="176">
        <f>Položky!BA230</f>
        <v>0</v>
      </c>
      <c r="F18" s="177">
        <f>Položky!BB230</f>
        <v>0</v>
      </c>
      <c r="G18" s="177">
        <f>Položky!BC230</f>
        <v>0</v>
      </c>
      <c r="H18" s="177">
        <f>Položky!BD230</f>
        <v>0</v>
      </c>
      <c r="I18" s="178">
        <f>Položky!BE230</f>
        <v>0</v>
      </c>
    </row>
    <row r="19" spans="1:256" x14ac:dyDescent="0.2">
      <c r="A19" s="175" t="str">
        <f>Položky!B231</f>
        <v>D96</v>
      </c>
      <c r="B19" s="98" t="str">
        <f>Položky!C231</f>
        <v>Přesuny suti a vybouraných hmot</v>
      </c>
      <c r="C19" s="54"/>
      <c r="D19" s="99"/>
      <c r="E19" s="176">
        <f>Položky!BA242</f>
        <v>0</v>
      </c>
      <c r="F19" s="177">
        <f>Položky!BB242</f>
        <v>0</v>
      </c>
      <c r="G19" s="177">
        <f>Položky!BC242</f>
        <v>0</v>
      </c>
      <c r="H19" s="177">
        <f>Položky!BD242</f>
        <v>0</v>
      </c>
      <c r="I19" s="178">
        <f>Položky!BE242</f>
        <v>0</v>
      </c>
    </row>
    <row r="20" spans="1:256" x14ac:dyDescent="0.2">
      <c r="A20" s="192" t="s">
        <v>347</v>
      </c>
      <c r="B20" s="193" t="s">
        <v>342</v>
      </c>
      <c r="C20" s="194"/>
      <c r="D20" s="195"/>
      <c r="E20" s="176">
        <v>0</v>
      </c>
      <c r="F20" s="177">
        <f>Položky!G244</f>
        <v>0</v>
      </c>
      <c r="G20" s="177">
        <v>0</v>
      </c>
      <c r="H20" s="177">
        <v>0</v>
      </c>
      <c r="I20" s="178">
        <v>0</v>
      </c>
    </row>
    <row r="21" spans="1:256" ht="13.5" thickBot="1" x14ac:dyDescent="0.25">
      <c r="A21" s="192" t="s">
        <v>348</v>
      </c>
      <c r="B21" s="193" t="s">
        <v>349</v>
      </c>
      <c r="C21" s="194"/>
      <c r="D21" s="195"/>
      <c r="E21" s="176">
        <v>0</v>
      </c>
      <c r="F21" s="177">
        <f>Položky!G247</f>
        <v>0</v>
      </c>
      <c r="G21" s="177">
        <v>0</v>
      </c>
      <c r="H21" s="177">
        <v>0</v>
      </c>
      <c r="I21" s="178">
        <v>0</v>
      </c>
    </row>
    <row r="22" spans="1:256" ht="13.5" thickBot="1" x14ac:dyDescent="0.25">
      <c r="A22" s="100"/>
      <c r="B22" s="101" t="s">
        <v>58</v>
      </c>
      <c r="C22" s="101"/>
      <c r="D22" s="102"/>
      <c r="E22" s="103">
        <f>SUM(E7:E21)</f>
        <v>0</v>
      </c>
      <c r="F22" s="104">
        <f>SUM(F7:F21)</f>
        <v>0</v>
      </c>
      <c r="G22" s="104">
        <f>SUM(G7:G21)</f>
        <v>0</v>
      </c>
      <c r="H22" s="104">
        <f>SUM(H7:H21)</f>
        <v>0</v>
      </c>
      <c r="I22" s="105">
        <f>SUM(I7:I21)</f>
        <v>0</v>
      </c>
      <c r="J22" s="106"/>
      <c r="K22" s="106"/>
      <c r="L22" s="106"/>
      <c r="M22" s="106"/>
      <c r="N22" s="106"/>
      <c r="O22" s="106"/>
      <c r="P22" s="106"/>
      <c r="Q22" s="106"/>
      <c r="R22" s="106"/>
      <c r="S22" s="106"/>
      <c r="T22" s="106"/>
      <c r="U22" s="106"/>
      <c r="V22" s="106"/>
      <c r="W22" s="106"/>
      <c r="X22" s="106"/>
      <c r="Y22" s="106"/>
      <c r="Z22" s="106"/>
      <c r="AA22" s="106"/>
      <c r="AB22" s="106"/>
      <c r="AC22" s="106"/>
      <c r="AD22" s="106"/>
      <c r="AE22" s="106"/>
      <c r="AF22" s="106"/>
      <c r="AG22" s="106"/>
      <c r="AH22" s="106"/>
      <c r="AI22" s="106"/>
      <c r="AJ22" s="106"/>
      <c r="AK22" s="106"/>
      <c r="AL22" s="106"/>
      <c r="AM22" s="106"/>
      <c r="AN22" s="106"/>
      <c r="AO22" s="106"/>
      <c r="AP22" s="106"/>
      <c r="AQ22" s="106"/>
      <c r="AR22" s="106"/>
      <c r="AS22" s="106"/>
      <c r="AT22" s="106"/>
      <c r="AU22" s="106"/>
      <c r="AV22" s="106"/>
      <c r="AW22" s="106"/>
      <c r="AX22" s="106"/>
      <c r="AY22" s="106"/>
      <c r="AZ22" s="106"/>
      <c r="BA22" s="106"/>
      <c r="BB22" s="106"/>
      <c r="BC22" s="106"/>
      <c r="BD22" s="106"/>
      <c r="BE22" s="106"/>
      <c r="BF22" s="106"/>
      <c r="BG22" s="106"/>
      <c r="BH22" s="106"/>
      <c r="BI22" s="106"/>
      <c r="BJ22" s="106"/>
      <c r="BK22" s="106"/>
      <c r="BL22" s="106"/>
      <c r="BM22" s="106"/>
      <c r="BN22" s="106"/>
      <c r="BO22" s="106"/>
      <c r="BP22" s="106"/>
      <c r="BQ22" s="106"/>
      <c r="BR22" s="106"/>
      <c r="BS22" s="106"/>
      <c r="BT22" s="106"/>
      <c r="BU22" s="106"/>
      <c r="BV22" s="106"/>
      <c r="BW22" s="106"/>
      <c r="BX22" s="106"/>
      <c r="BY22" s="106"/>
      <c r="BZ22" s="106"/>
      <c r="CA22" s="106"/>
      <c r="CB22" s="106"/>
      <c r="CC22" s="106"/>
      <c r="CD22" s="106"/>
      <c r="CE22" s="106"/>
      <c r="CF22" s="106"/>
      <c r="CG22" s="106"/>
      <c r="CH22" s="106"/>
      <c r="CI22" s="106"/>
      <c r="CJ22" s="106"/>
      <c r="CK22" s="106"/>
      <c r="CL22" s="106"/>
      <c r="CM22" s="106"/>
      <c r="CN22" s="106"/>
      <c r="CO22" s="106"/>
      <c r="CP22" s="106"/>
      <c r="CQ22" s="106"/>
      <c r="CR22" s="106"/>
      <c r="CS22" s="106"/>
      <c r="CT22" s="106"/>
      <c r="CU22" s="106"/>
      <c r="CV22" s="106"/>
      <c r="CW22" s="106"/>
      <c r="CX22" s="106"/>
      <c r="CY22" s="106"/>
      <c r="CZ22" s="106"/>
      <c r="DA22" s="106"/>
      <c r="DB22" s="106"/>
      <c r="DC22" s="106"/>
      <c r="DD22" s="106"/>
      <c r="DE22" s="106"/>
      <c r="DF22" s="106"/>
      <c r="DG22" s="106"/>
      <c r="DH22" s="106"/>
      <c r="DI22" s="106"/>
      <c r="DJ22" s="106"/>
      <c r="DK22" s="106"/>
      <c r="DL22" s="106"/>
      <c r="DM22" s="106"/>
      <c r="DN22" s="106"/>
      <c r="DO22" s="106"/>
      <c r="DP22" s="106"/>
      <c r="DQ22" s="106"/>
      <c r="DR22" s="106"/>
      <c r="DS22" s="106"/>
      <c r="DT22" s="106"/>
      <c r="DU22" s="106"/>
      <c r="DV22" s="106"/>
      <c r="DW22" s="106"/>
      <c r="DX22" s="106"/>
      <c r="DY22" s="106"/>
      <c r="DZ22" s="106"/>
      <c r="EA22" s="106"/>
      <c r="EB22" s="106"/>
      <c r="EC22" s="106"/>
      <c r="ED22" s="106"/>
      <c r="EE22" s="106"/>
      <c r="EF22" s="106"/>
      <c r="EG22" s="106"/>
      <c r="EH22" s="106"/>
      <c r="EI22" s="106"/>
      <c r="EJ22" s="106"/>
      <c r="EK22" s="106"/>
      <c r="EL22" s="106"/>
      <c r="EM22" s="106"/>
      <c r="EN22" s="106"/>
      <c r="EO22" s="106"/>
      <c r="EP22" s="106"/>
      <c r="EQ22" s="106"/>
      <c r="ER22" s="106"/>
      <c r="ES22" s="106"/>
      <c r="ET22" s="106"/>
      <c r="EU22" s="106"/>
      <c r="EV22" s="106"/>
      <c r="EW22" s="106"/>
      <c r="EX22" s="106"/>
      <c r="EY22" s="106"/>
      <c r="EZ22" s="106"/>
      <c r="FA22" s="106"/>
      <c r="FB22" s="106"/>
      <c r="FC22" s="106"/>
      <c r="FD22" s="106"/>
      <c r="FE22" s="106"/>
      <c r="FF22" s="106"/>
      <c r="FG22" s="106"/>
      <c r="FH22" s="106"/>
      <c r="FI22" s="106"/>
      <c r="FJ22" s="106"/>
      <c r="FK22" s="106"/>
      <c r="FL22" s="106"/>
      <c r="FM22" s="106"/>
      <c r="FN22" s="106"/>
      <c r="FO22" s="106"/>
      <c r="FP22" s="106"/>
      <c r="FQ22" s="106"/>
      <c r="FR22" s="106"/>
      <c r="FS22" s="106"/>
      <c r="FT22" s="106"/>
      <c r="FU22" s="106"/>
      <c r="FV22" s="106"/>
      <c r="FW22" s="106"/>
      <c r="FX22" s="106"/>
      <c r="FY22" s="106"/>
      <c r="FZ22" s="106"/>
      <c r="GA22" s="106"/>
      <c r="GB22" s="106"/>
      <c r="GC22" s="106"/>
      <c r="GD22" s="106"/>
      <c r="GE22" s="106"/>
      <c r="GF22" s="106"/>
      <c r="GG22" s="106"/>
      <c r="GH22" s="106"/>
      <c r="GI22" s="106"/>
      <c r="GJ22" s="106"/>
      <c r="GK22" s="106"/>
      <c r="GL22" s="106"/>
      <c r="GM22" s="106"/>
      <c r="GN22" s="106"/>
      <c r="GO22" s="106"/>
      <c r="GP22" s="106"/>
      <c r="GQ22" s="106"/>
      <c r="GR22" s="106"/>
      <c r="GS22" s="106"/>
      <c r="GT22" s="106"/>
      <c r="GU22" s="106"/>
      <c r="GV22" s="106"/>
      <c r="GW22" s="106"/>
      <c r="GX22" s="106"/>
      <c r="GY22" s="106"/>
      <c r="GZ22" s="106"/>
      <c r="HA22" s="106"/>
      <c r="HB22" s="106"/>
      <c r="HC22" s="106"/>
      <c r="HD22" s="106"/>
      <c r="HE22" s="106"/>
      <c r="HF22" s="106"/>
      <c r="HG22" s="106"/>
      <c r="HH22" s="106"/>
      <c r="HI22" s="106"/>
      <c r="HJ22" s="106"/>
      <c r="HK22" s="106"/>
      <c r="HL22" s="106"/>
      <c r="HM22" s="106"/>
      <c r="HN22" s="106"/>
      <c r="HO22" s="106"/>
      <c r="HP22" s="106"/>
      <c r="HQ22" s="106"/>
      <c r="HR22" s="106"/>
      <c r="HS22" s="106"/>
      <c r="HT22" s="106"/>
      <c r="HU22" s="106"/>
      <c r="HV22" s="106"/>
      <c r="HW22" s="106"/>
      <c r="HX22" s="106"/>
      <c r="HY22" s="106"/>
      <c r="HZ22" s="106"/>
      <c r="IA22" s="106"/>
      <c r="IB22" s="106"/>
      <c r="IC22" s="106"/>
      <c r="ID22" s="106"/>
      <c r="IE22" s="106"/>
      <c r="IF22" s="106"/>
      <c r="IG22" s="106"/>
      <c r="IH22" s="106"/>
      <c r="II22" s="106"/>
      <c r="IJ22" s="106"/>
      <c r="IK22" s="106"/>
      <c r="IL22" s="106"/>
      <c r="IM22" s="106"/>
      <c r="IN22" s="106"/>
      <c r="IO22" s="106"/>
      <c r="IP22" s="106"/>
      <c r="IQ22" s="106"/>
      <c r="IR22" s="106"/>
      <c r="IS22" s="106"/>
      <c r="IT22" s="106"/>
      <c r="IU22" s="106"/>
      <c r="IV22" s="106"/>
    </row>
    <row r="23" spans="1:256" x14ac:dyDescent="0.2">
      <c r="A23" s="54"/>
      <c r="B23" s="54"/>
      <c r="C23" s="54"/>
      <c r="D23" s="54"/>
      <c r="E23" s="54"/>
      <c r="F23" s="54"/>
      <c r="G23" s="54"/>
      <c r="H23" s="54"/>
      <c r="I23" s="54"/>
    </row>
    <row r="24" spans="1:256" ht="18" x14ac:dyDescent="0.25">
      <c r="A24" s="91" t="s">
        <v>59</v>
      </c>
      <c r="B24" s="91"/>
      <c r="C24" s="91"/>
      <c r="D24" s="91"/>
      <c r="E24" s="91"/>
      <c r="F24" s="91"/>
      <c r="G24" s="107"/>
      <c r="H24" s="91"/>
      <c r="I24" s="91"/>
      <c r="BA24" s="29"/>
      <c r="BB24" s="29"/>
      <c r="BC24" s="29"/>
      <c r="BD24" s="29"/>
      <c r="BE24" s="29"/>
    </row>
    <row r="25" spans="1:256" ht="13.5" thickBot="1" x14ac:dyDescent="0.25">
      <c r="A25" s="54"/>
      <c r="B25" s="54"/>
      <c r="C25" s="54"/>
      <c r="D25" s="54"/>
      <c r="E25" s="54"/>
      <c r="F25" s="54"/>
      <c r="G25" s="54"/>
      <c r="H25" s="54"/>
      <c r="I25" s="54"/>
    </row>
    <row r="26" spans="1:256" x14ac:dyDescent="0.2">
      <c r="A26" s="59" t="s">
        <v>60</v>
      </c>
      <c r="B26" s="60"/>
      <c r="C26" s="60"/>
      <c r="D26" s="108"/>
      <c r="E26" s="109" t="s">
        <v>61</v>
      </c>
      <c r="F26" s="110" t="s">
        <v>62</v>
      </c>
      <c r="G26" s="111" t="s">
        <v>63</v>
      </c>
      <c r="H26" s="112"/>
      <c r="I26" s="113" t="s">
        <v>61</v>
      </c>
    </row>
    <row r="27" spans="1:256" x14ac:dyDescent="0.2">
      <c r="A27" s="52" t="s">
        <v>327</v>
      </c>
      <c r="B27" s="43"/>
      <c r="C27" s="43"/>
      <c r="D27" s="114"/>
      <c r="E27" s="202">
        <v>0</v>
      </c>
      <c r="F27" s="203">
        <v>0</v>
      </c>
      <c r="G27" s="115">
        <f t="shared" ref="G27:G34" si="0">CHOOSE(BA27+1,HSV+PSV,HSV+PSV+Mont,HSV+PSV+Dodavka+Mont,HSV,PSV,Mont,Dodavka,Mont+Dodavka,0)</f>
        <v>0</v>
      </c>
      <c r="H27" s="116"/>
      <c r="I27" s="117">
        <f t="shared" ref="I27:I34" si="1">E27+F27*G27/100</f>
        <v>0</v>
      </c>
      <c r="BA27">
        <v>0</v>
      </c>
    </row>
    <row r="28" spans="1:256" x14ac:dyDescent="0.2">
      <c r="A28" s="52" t="s">
        <v>328</v>
      </c>
      <c r="B28" s="43"/>
      <c r="C28" s="43"/>
      <c r="D28" s="114"/>
      <c r="E28" s="202">
        <v>0</v>
      </c>
      <c r="F28" s="203">
        <v>0</v>
      </c>
      <c r="G28" s="115">
        <f t="shared" si="0"/>
        <v>0</v>
      </c>
      <c r="H28" s="116"/>
      <c r="I28" s="117">
        <f t="shared" si="1"/>
        <v>0</v>
      </c>
      <c r="BA28">
        <v>0</v>
      </c>
    </row>
    <row r="29" spans="1:256" x14ac:dyDescent="0.2">
      <c r="A29" s="52" t="s">
        <v>329</v>
      </c>
      <c r="B29" s="43"/>
      <c r="C29" s="43"/>
      <c r="D29" s="114"/>
      <c r="E29" s="202">
        <v>0</v>
      </c>
      <c r="F29" s="203">
        <v>0</v>
      </c>
      <c r="G29" s="115">
        <f t="shared" si="0"/>
        <v>0</v>
      </c>
      <c r="H29" s="116"/>
      <c r="I29" s="117">
        <f t="shared" si="1"/>
        <v>0</v>
      </c>
      <c r="BA29">
        <v>0</v>
      </c>
    </row>
    <row r="30" spans="1:256" x14ac:dyDescent="0.2">
      <c r="A30" s="52" t="s">
        <v>330</v>
      </c>
      <c r="B30" s="43"/>
      <c r="C30" s="43"/>
      <c r="D30" s="114"/>
      <c r="E30" s="202">
        <v>0</v>
      </c>
      <c r="F30" s="203">
        <v>0</v>
      </c>
      <c r="G30" s="115">
        <f t="shared" si="0"/>
        <v>0</v>
      </c>
      <c r="H30" s="116"/>
      <c r="I30" s="117">
        <f t="shared" si="1"/>
        <v>0</v>
      </c>
      <c r="BA30">
        <v>0</v>
      </c>
    </row>
    <row r="31" spans="1:256" x14ac:dyDescent="0.2">
      <c r="A31" s="52" t="s">
        <v>331</v>
      </c>
      <c r="B31" s="43"/>
      <c r="C31" s="43"/>
      <c r="D31" s="114"/>
      <c r="E31" s="202">
        <v>0</v>
      </c>
      <c r="F31" s="203">
        <v>0</v>
      </c>
      <c r="G31" s="115">
        <f t="shared" si="0"/>
        <v>0</v>
      </c>
      <c r="H31" s="116"/>
      <c r="I31" s="117">
        <f t="shared" si="1"/>
        <v>0</v>
      </c>
      <c r="BA31">
        <v>1</v>
      </c>
    </row>
    <row r="32" spans="1:256" x14ac:dyDescent="0.2">
      <c r="A32" s="52" t="s">
        <v>332</v>
      </c>
      <c r="B32" s="43"/>
      <c r="C32" s="43"/>
      <c r="D32" s="114"/>
      <c r="E32" s="202">
        <v>0</v>
      </c>
      <c r="F32" s="203">
        <v>0</v>
      </c>
      <c r="G32" s="115">
        <f t="shared" si="0"/>
        <v>0</v>
      </c>
      <c r="H32" s="116"/>
      <c r="I32" s="117">
        <f t="shared" si="1"/>
        <v>0</v>
      </c>
      <c r="BA32">
        <v>1</v>
      </c>
    </row>
    <row r="33" spans="1:53" x14ac:dyDescent="0.2">
      <c r="A33" s="52" t="s">
        <v>333</v>
      </c>
      <c r="B33" s="43"/>
      <c r="C33" s="43"/>
      <c r="D33" s="114"/>
      <c r="E33" s="202">
        <v>0</v>
      </c>
      <c r="F33" s="203">
        <v>0</v>
      </c>
      <c r="G33" s="115">
        <f t="shared" si="0"/>
        <v>0</v>
      </c>
      <c r="H33" s="116"/>
      <c r="I33" s="117">
        <f t="shared" si="1"/>
        <v>0</v>
      </c>
      <c r="BA33">
        <v>2</v>
      </c>
    </row>
    <row r="34" spans="1:53" x14ac:dyDescent="0.2">
      <c r="A34" s="52" t="s">
        <v>334</v>
      </c>
      <c r="B34" s="43"/>
      <c r="C34" s="43"/>
      <c r="D34" s="114"/>
      <c r="E34" s="202">
        <v>0</v>
      </c>
      <c r="F34" s="203">
        <v>0</v>
      </c>
      <c r="G34" s="115">
        <f t="shared" si="0"/>
        <v>0</v>
      </c>
      <c r="H34" s="116"/>
      <c r="I34" s="117">
        <f t="shared" si="1"/>
        <v>0</v>
      </c>
      <c r="BA34">
        <v>2</v>
      </c>
    </row>
    <row r="35" spans="1:53" ht="13.5" thickBot="1" x14ac:dyDescent="0.25">
      <c r="A35" s="118"/>
      <c r="B35" s="119" t="s">
        <v>64</v>
      </c>
      <c r="C35" s="120"/>
      <c r="D35" s="121"/>
      <c r="E35" s="122"/>
      <c r="F35" s="123"/>
      <c r="G35" s="123"/>
      <c r="H35" s="228">
        <f>SUM(I27:I34)</f>
        <v>0</v>
      </c>
      <c r="I35" s="229"/>
    </row>
    <row r="37" spans="1:53" x14ac:dyDescent="0.2">
      <c r="B37" s="106"/>
      <c r="F37" s="124"/>
      <c r="G37" s="125"/>
      <c r="H37" s="125"/>
      <c r="I37" s="126"/>
    </row>
    <row r="38" spans="1:53" x14ac:dyDescent="0.2">
      <c r="F38" s="124"/>
      <c r="G38" s="125"/>
      <c r="H38" s="125"/>
      <c r="I38" s="126"/>
    </row>
    <row r="39" spans="1:53" x14ac:dyDescent="0.2">
      <c r="F39" s="124"/>
      <c r="G39" s="125"/>
      <c r="H39" s="125"/>
      <c r="I39" s="126"/>
    </row>
    <row r="40" spans="1:53" x14ac:dyDescent="0.2">
      <c r="F40" s="124"/>
      <c r="G40" s="125"/>
      <c r="H40" s="125"/>
      <c r="I40" s="126"/>
    </row>
    <row r="41" spans="1:53" x14ac:dyDescent="0.2">
      <c r="F41" s="124"/>
      <c r="G41" s="125"/>
      <c r="H41" s="125"/>
      <c r="I41" s="126"/>
    </row>
    <row r="42" spans="1:53" x14ac:dyDescent="0.2">
      <c r="F42" s="124"/>
      <c r="G42" s="125"/>
      <c r="H42" s="125"/>
      <c r="I42" s="126"/>
    </row>
    <row r="43" spans="1:53" x14ac:dyDescent="0.2">
      <c r="F43" s="124"/>
      <c r="G43" s="125"/>
      <c r="H43" s="125"/>
      <c r="I43" s="126"/>
    </row>
    <row r="44" spans="1:53" x14ac:dyDescent="0.2">
      <c r="F44" s="124"/>
      <c r="G44" s="125"/>
      <c r="H44" s="125"/>
      <c r="I44" s="126"/>
    </row>
    <row r="45" spans="1:53" x14ac:dyDescent="0.2">
      <c r="F45" s="124"/>
      <c r="G45" s="125"/>
      <c r="H45" s="125"/>
      <c r="I45" s="126"/>
    </row>
    <row r="46" spans="1:53" x14ac:dyDescent="0.2">
      <c r="F46" s="124"/>
      <c r="G46" s="125"/>
      <c r="H46" s="125"/>
      <c r="I46" s="126"/>
    </row>
    <row r="47" spans="1:53" x14ac:dyDescent="0.2">
      <c r="F47" s="124"/>
      <c r="G47" s="125"/>
      <c r="H47" s="125"/>
      <c r="I47" s="126"/>
    </row>
    <row r="48" spans="1:53" x14ac:dyDescent="0.2">
      <c r="F48" s="124"/>
      <c r="G48" s="125"/>
      <c r="H48" s="125"/>
      <c r="I48" s="126"/>
    </row>
    <row r="49" spans="6:9" x14ac:dyDescent="0.2">
      <c r="F49" s="124"/>
      <c r="G49" s="125"/>
      <c r="H49" s="125"/>
      <c r="I49" s="126"/>
    </row>
    <row r="50" spans="6:9" x14ac:dyDescent="0.2">
      <c r="F50" s="124"/>
      <c r="G50" s="125"/>
      <c r="H50" s="125"/>
      <c r="I50" s="126"/>
    </row>
    <row r="51" spans="6:9" x14ac:dyDescent="0.2">
      <c r="F51" s="124"/>
      <c r="G51" s="125"/>
      <c r="H51" s="125"/>
      <c r="I51" s="126"/>
    </row>
    <row r="52" spans="6:9" x14ac:dyDescent="0.2">
      <c r="F52" s="124"/>
      <c r="G52" s="125"/>
      <c r="H52" s="125"/>
      <c r="I52" s="126"/>
    </row>
    <row r="53" spans="6:9" x14ac:dyDescent="0.2">
      <c r="F53" s="124"/>
      <c r="G53" s="125"/>
      <c r="H53" s="125"/>
      <c r="I53" s="126"/>
    </row>
    <row r="54" spans="6:9" x14ac:dyDescent="0.2">
      <c r="F54" s="124"/>
      <c r="G54" s="125"/>
      <c r="H54" s="125"/>
      <c r="I54" s="126"/>
    </row>
    <row r="55" spans="6:9" x14ac:dyDescent="0.2">
      <c r="F55" s="124"/>
      <c r="G55" s="125"/>
      <c r="H55" s="125"/>
      <c r="I55" s="126"/>
    </row>
    <row r="56" spans="6:9" x14ac:dyDescent="0.2">
      <c r="F56" s="124"/>
      <c r="G56" s="125"/>
      <c r="H56" s="125"/>
      <c r="I56" s="126"/>
    </row>
    <row r="57" spans="6:9" x14ac:dyDescent="0.2">
      <c r="F57" s="124"/>
      <c r="G57" s="125"/>
      <c r="H57" s="125"/>
      <c r="I57" s="126"/>
    </row>
    <row r="58" spans="6:9" x14ac:dyDescent="0.2">
      <c r="F58" s="124"/>
      <c r="G58" s="125"/>
      <c r="H58" s="125"/>
      <c r="I58" s="126"/>
    </row>
    <row r="59" spans="6:9" x14ac:dyDescent="0.2">
      <c r="F59" s="124"/>
      <c r="G59" s="125"/>
      <c r="H59" s="125"/>
      <c r="I59" s="126"/>
    </row>
    <row r="60" spans="6:9" x14ac:dyDescent="0.2">
      <c r="F60" s="124"/>
      <c r="G60" s="125"/>
      <c r="H60" s="125"/>
      <c r="I60" s="126"/>
    </row>
    <row r="61" spans="6:9" x14ac:dyDescent="0.2">
      <c r="F61" s="124"/>
      <c r="G61" s="125"/>
      <c r="H61" s="125"/>
      <c r="I61" s="126"/>
    </row>
    <row r="62" spans="6:9" x14ac:dyDescent="0.2">
      <c r="F62" s="124"/>
      <c r="G62" s="125"/>
      <c r="H62" s="125"/>
      <c r="I62" s="126"/>
    </row>
    <row r="63" spans="6:9" x14ac:dyDescent="0.2">
      <c r="F63" s="124"/>
      <c r="G63" s="125"/>
      <c r="H63" s="125"/>
      <c r="I63" s="126"/>
    </row>
    <row r="64" spans="6:9" x14ac:dyDescent="0.2">
      <c r="F64" s="124"/>
      <c r="G64" s="125"/>
      <c r="H64" s="125"/>
      <c r="I64" s="126"/>
    </row>
    <row r="65" spans="6:9" x14ac:dyDescent="0.2">
      <c r="F65" s="124"/>
      <c r="G65" s="125"/>
      <c r="H65" s="125"/>
      <c r="I65" s="126"/>
    </row>
    <row r="66" spans="6:9" x14ac:dyDescent="0.2">
      <c r="F66" s="124"/>
      <c r="G66" s="125"/>
      <c r="H66" s="125"/>
      <c r="I66" s="126"/>
    </row>
    <row r="67" spans="6:9" x14ac:dyDescent="0.2">
      <c r="F67" s="124"/>
      <c r="G67" s="125"/>
      <c r="H67" s="125"/>
      <c r="I67" s="126"/>
    </row>
    <row r="68" spans="6:9" x14ac:dyDescent="0.2">
      <c r="F68" s="124"/>
      <c r="G68" s="125"/>
      <c r="H68" s="125"/>
      <c r="I68" s="126"/>
    </row>
    <row r="69" spans="6:9" x14ac:dyDescent="0.2">
      <c r="F69" s="124"/>
      <c r="G69" s="125"/>
      <c r="H69" s="125"/>
      <c r="I69" s="126"/>
    </row>
    <row r="70" spans="6:9" x14ac:dyDescent="0.2">
      <c r="F70" s="124"/>
      <c r="G70" s="125"/>
      <c r="H70" s="125"/>
      <c r="I70" s="126"/>
    </row>
    <row r="71" spans="6:9" x14ac:dyDescent="0.2">
      <c r="F71" s="124"/>
      <c r="G71" s="125"/>
      <c r="H71" s="125"/>
      <c r="I71" s="126"/>
    </row>
    <row r="72" spans="6:9" x14ac:dyDescent="0.2">
      <c r="F72" s="124"/>
      <c r="G72" s="125"/>
      <c r="H72" s="125"/>
      <c r="I72" s="126"/>
    </row>
    <row r="73" spans="6:9" x14ac:dyDescent="0.2">
      <c r="F73" s="124"/>
      <c r="G73" s="125"/>
      <c r="H73" s="125"/>
      <c r="I73" s="126"/>
    </row>
    <row r="74" spans="6:9" x14ac:dyDescent="0.2">
      <c r="F74" s="124"/>
      <c r="G74" s="125"/>
      <c r="H74" s="125"/>
      <c r="I74" s="126"/>
    </row>
    <row r="75" spans="6:9" x14ac:dyDescent="0.2">
      <c r="F75" s="124"/>
      <c r="G75" s="125"/>
      <c r="H75" s="125"/>
      <c r="I75" s="126"/>
    </row>
    <row r="76" spans="6:9" x14ac:dyDescent="0.2">
      <c r="F76" s="124"/>
      <c r="G76" s="125"/>
      <c r="H76" s="125"/>
      <c r="I76" s="126"/>
    </row>
    <row r="77" spans="6:9" x14ac:dyDescent="0.2">
      <c r="F77" s="124"/>
      <c r="G77" s="125"/>
      <c r="H77" s="125"/>
      <c r="I77" s="126"/>
    </row>
    <row r="78" spans="6:9" x14ac:dyDescent="0.2">
      <c r="F78" s="124"/>
      <c r="G78" s="125"/>
      <c r="H78" s="125"/>
      <c r="I78" s="126"/>
    </row>
    <row r="79" spans="6:9" x14ac:dyDescent="0.2">
      <c r="F79" s="124"/>
      <c r="G79" s="125"/>
      <c r="H79" s="125"/>
      <c r="I79" s="126"/>
    </row>
    <row r="80" spans="6:9" x14ac:dyDescent="0.2">
      <c r="F80" s="124"/>
      <c r="G80" s="125"/>
      <c r="H80" s="125"/>
      <c r="I80" s="126"/>
    </row>
    <row r="81" spans="6:9" x14ac:dyDescent="0.2">
      <c r="F81" s="124"/>
      <c r="G81" s="125"/>
      <c r="H81" s="125"/>
      <c r="I81" s="126"/>
    </row>
    <row r="82" spans="6:9" x14ac:dyDescent="0.2">
      <c r="F82" s="124"/>
      <c r="G82" s="125"/>
      <c r="H82" s="125"/>
      <c r="I82" s="126"/>
    </row>
    <row r="83" spans="6:9" x14ac:dyDescent="0.2">
      <c r="F83" s="124"/>
      <c r="G83" s="125"/>
      <c r="H83" s="125"/>
      <c r="I83" s="126"/>
    </row>
    <row r="84" spans="6:9" x14ac:dyDescent="0.2">
      <c r="F84" s="124"/>
      <c r="G84" s="125"/>
      <c r="H84" s="125"/>
      <c r="I84" s="126"/>
    </row>
    <row r="85" spans="6:9" x14ac:dyDescent="0.2">
      <c r="F85" s="124"/>
      <c r="G85" s="125"/>
      <c r="H85" s="125"/>
      <c r="I85" s="126"/>
    </row>
    <row r="86" spans="6:9" x14ac:dyDescent="0.2">
      <c r="F86" s="124"/>
      <c r="G86" s="125"/>
      <c r="H86" s="125"/>
      <c r="I86" s="126"/>
    </row>
  </sheetData>
  <sheetProtection password="DCC5" sheet="1" objects="1" scenarios="1"/>
  <mergeCells count="4">
    <mergeCell ref="A1:B1"/>
    <mergeCell ref="A2:B2"/>
    <mergeCell ref="G2:I2"/>
    <mergeCell ref="H35:I35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CZ303"/>
  <sheetViews>
    <sheetView showGridLines="0" showZeros="0" topLeftCell="B232" zoomScale="175" zoomScaleNormal="175" workbookViewId="0">
      <selection activeCell="F244" sqref="F244"/>
    </sheetView>
  </sheetViews>
  <sheetFormatPr defaultRowHeight="12.75" x14ac:dyDescent="0.2"/>
  <cols>
    <col min="1" max="1" width="4.42578125" style="127" customWidth="1"/>
    <col min="2" max="2" width="11.5703125" style="127" customWidth="1"/>
    <col min="3" max="3" width="40.42578125" style="127" customWidth="1"/>
    <col min="4" max="4" width="5.5703125" style="127" customWidth="1"/>
    <col min="5" max="5" width="8.5703125" style="171" customWidth="1"/>
    <col min="6" max="6" width="9.85546875" style="127" customWidth="1"/>
    <col min="7" max="7" width="13.85546875" style="127" customWidth="1"/>
    <col min="8" max="11" width="9.140625" style="127"/>
    <col min="12" max="12" width="75.42578125" style="127" customWidth="1"/>
    <col min="13" max="13" width="45.28515625" style="127" customWidth="1"/>
    <col min="14" max="256" width="9.140625" style="127"/>
    <col min="257" max="257" width="4.42578125" style="127" customWidth="1"/>
    <col min="258" max="258" width="11.5703125" style="127" customWidth="1"/>
    <col min="259" max="259" width="40.42578125" style="127" customWidth="1"/>
    <col min="260" max="260" width="5.5703125" style="127" customWidth="1"/>
    <col min="261" max="261" width="8.5703125" style="127" customWidth="1"/>
    <col min="262" max="262" width="9.85546875" style="127" customWidth="1"/>
    <col min="263" max="263" width="13.85546875" style="127" customWidth="1"/>
    <col min="264" max="267" width="9.140625" style="127"/>
    <col min="268" max="268" width="75.42578125" style="127" customWidth="1"/>
    <col min="269" max="269" width="45.28515625" style="127" customWidth="1"/>
    <col min="270" max="512" width="9.140625" style="127"/>
    <col min="513" max="513" width="4.42578125" style="127" customWidth="1"/>
    <col min="514" max="514" width="11.5703125" style="127" customWidth="1"/>
    <col min="515" max="515" width="40.42578125" style="127" customWidth="1"/>
    <col min="516" max="516" width="5.5703125" style="127" customWidth="1"/>
    <col min="517" max="517" width="8.5703125" style="127" customWidth="1"/>
    <col min="518" max="518" width="9.85546875" style="127" customWidth="1"/>
    <col min="519" max="519" width="13.85546875" style="127" customWidth="1"/>
    <col min="520" max="523" width="9.140625" style="127"/>
    <col min="524" max="524" width="75.42578125" style="127" customWidth="1"/>
    <col min="525" max="525" width="45.28515625" style="127" customWidth="1"/>
    <col min="526" max="768" width="9.140625" style="127"/>
    <col min="769" max="769" width="4.42578125" style="127" customWidth="1"/>
    <col min="770" max="770" width="11.5703125" style="127" customWidth="1"/>
    <col min="771" max="771" width="40.42578125" style="127" customWidth="1"/>
    <col min="772" max="772" width="5.5703125" style="127" customWidth="1"/>
    <col min="773" max="773" width="8.5703125" style="127" customWidth="1"/>
    <col min="774" max="774" width="9.85546875" style="127" customWidth="1"/>
    <col min="775" max="775" width="13.85546875" style="127" customWidth="1"/>
    <col min="776" max="779" width="9.140625" style="127"/>
    <col min="780" max="780" width="75.42578125" style="127" customWidth="1"/>
    <col min="781" max="781" width="45.28515625" style="127" customWidth="1"/>
    <col min="782" max="1024" width="9.140625" style="127"/>
    <col min="1025" max="1025" width="4.42578125" style="127" customWidth="1"/>
    <col min="1026" max="1026" width="11.5703125" style="127" customWidth="1"/>
    <col min="1027" max="1027" width="40.42578125" style="127" customWidth="1"/>
    <col min="1028" max="1028" width="5.5703125" style="127" customWidth="1"/>
    <col min="1029" max="1029" width="8.5703125" style="127" customWidth="1"/>
    <col min="1030" max="1030" width="9.85546875" style="127" customWidth="1"/>
    <col min="1031" max="1031" width="13.85546875" style="127" customWidth="1"/>
    <col min="1032" max="1035" width="9.140625" style="127"/>
    <col min="1036" max="1036" width="75.42578125" style="127" customWidth="1"/>
    <col min="1037" max="1037" width="45.28515625" style="127" customWidth="1"/>
    <col min="1038" max="1280" width="9.140625" style="127"/>
    <col min="1281" max="1281" width="4.42578125" style="127" customWidth="1"/>
    <col min="1282" max="1282" width="11.5703125" style="127" customWidth="1"/>
    <col min="1283" max="1283" width="40.42578125" style="127" customWidth="1"/>
    <col min="1284" max="1284" width="5.5703125" style="127" customWidth="1"/>
    <col min="1285" max="1285" width="8.5703125" style="127" customWidth="1"/>
    <col min="1286" max="1286" width="9.85546875" style="127" customWidth="1"/>
    <col min="1287" max="1287" width="13.85546875" style="127" customWidth="1"/>
    <col min="1288" max="1291" width="9.140625" style="127"/>
    <col min="1292" max="1292" width="75.42578125" style="127" customWidth="1"/>
    <col min="1293" max="1293" width="45.28515625" style="127" customWidth="1"/>
    <col min="1294" max="1536" width="9.140625" style="127"/>
    <col min="1537" max="1537" width="4.42578125" style="127" customWidth="1"/>
    <col min="1538" max="1538" width="11.5703125" style="127" customWidth="1"/>
    <col min="1539" max="1539" width="40.42578125" style="127" customWidth="1"/>
    <col min="1540" max="1540" width="5.5703125" style="127" customWidth="1"/>
    <col min="1541" max="1541" width="8.5703125" style="127" customWidth="1"/>
    <col min="1542" max="1542" width="9.85546875" style="127" customWidth="1"/>
    <col min="1543" max="1543" width="13.85546875" style="127" customWidth="1"/>
    <col min="1544" max="1547" width="9.140625" style="127"/>
    <col min="1548" max="1548" width="75.42578125" style="127" customWidth="1"/>
    <col min="1549" max="1549" width="45.28515625" style="127" customWidth="1"/>
    <col min="1550" max="1792" width="9.140625" style="127"/>
    <col min="1793" max="1793" width="4.42578125" style="127" customWidth="1"/>
    <col min="1794" max="1794" width="11.5703125" style="127" customWidth="1"/>
    <col min="1795" max="1795" width="40.42578125" style="127" customWidth="1"/>
    <col min="1796" max="1796" width="5.5703125" style="127" customWidth="1"/>
    <col min="1797" max="1797" width="8.5703125" style="127" customWidth="1"/>
    <col min="1798" max="1798" width="9.85546875" style="127" customWidth="1"/>
    <col min="1799" max="1799" width="13.85546875" style="127" customWidth="1"/>
    <col min="1800" max="1803" width="9.140625" style="127"/>
    <col min="1804" max="1804" width="75.42578125" style="127" customWidth="1"/>
    <col min="1805" max="1805" width="45.28515625" style="127" customWidth="1"/>
    <col min="1806" max="2048" width="9.140625" style="127"/>
    <col min="2049" max="2049" width="4.42578125" style="127" customWidth="1"/>
    <col min="2050" max="2050" width="11.5703125" style="127" customWidth="1"/>
    <col min="2051" max="2051" width="40.42578125" style="127" customWidth="1"/>
    <col min="2052" max="2052" width="5.5703125" style="127" customWidth="1"/>
    <col min="2053" max="2053" width="8.5703125" style="127" customWidth="1"/>
    <col min="2054" max="2054" width="9.85546875" style="127" customWidth="1"/>
    <col min="2055" max="2055" width="13.85546875" style="127" customWidth="1"/>
    <col min="2056" max="2059" width="9.140625" style="127"/>
    <col min="2060" max="2060" width="75.42578125" style="127" customWidth="1"/>
    <col min="2061" max="2061" width="45.28515625" style="127" customWidth="1"/>
    <col min="2062" max="2304" width="9.140625" style="127"/>
    <col min="2305" max="2305" width="4.42578125" style="127" customWidth="1"/>
    <col min="2306" max="2306" width="11.5703125" style="127" customWidth="1"/>
    <col min="2307" max="2307" width="40.42578125" style="127" customWidth="1"/>
    <col min="2308" max="2308" width="5.5703125" style="127" customWidth="1"/>
    <col min="2309" max="2309" width="8.5703125" style="127" customWidth="1"/>
    <col min="2310" max="2310" width="9.85546875" style="127" customWidth="1"/>
    <col min="2311" max="2311" width="13.85546875" style="127" customWidth="1"/>
    <col min="2312" max="2315" width="9.140625" style="127"/>
    <col min="2316" max="2316" width="75.42578125" style="127" customWidth="1"/>
    <col min="2317" max="2317" width="45.28515625" style="127" customWidth="1"/>
    <col min="2318" max="2560" width="9.140625" style="127"/>
    <col min="2561" max="2561" width="4.42578125" style="127" customWidth="1"/>
    <col min="2562" max="2562" width="11.5703125" style="127" customWidth="1"/>
    <col min="2563" max="2563" width="40.42578125" style="127" customWidth="1"/>
    <col min="2564" max="2564" width="5.5703125" style="127" customWidth="1"/>
    <col min="2565" max="2565" width="8.5703125" style="127" customWidth="1"/>
    <col min="2566" max="2566" width="9.85546875" style="127" customWidth="1"/>
    <col min="2567" max="2567" width="13.85546875" style="127" customWidth="1"/>
    <col min="2568" max="2571" width="9.140625" style="127"/>
    <col min="2572" max="2572" width="75.42578125" style="127" customWidth="1"/>
    <col min="2573" max="2573" width="45.28515625" style="127" customWidth="1"/>
    <col min="2574" max="2816" width="9.140625" style="127"/>
    <col min="2817" max="2817" width="4.42578125" style="127" customWidth="1"/>
    <col min="2818" max="2818" width="11.5703125" style="127" customWidth="1"/>
    <col min="2819" max="2819" width="40.42578125" style="127" customWidth="1"/>
    <col min="2820" max="2820" width="5.5703125" style="127" customWidth="1"/>
    <col min="2821" max="2821" width="8.5703125" style="127" customWidth="1"/>
    <col min="2822" max="2822" width="9.85546875" style="127" customWidth="1"/>
    <col min="2823" max="2823" width="13.85546875" style="127" customWidth="1"/>
    <col min="2824" max="2827" width="9.140625" style="127"/>
    <col min="2828" max="2828" width="75.42578125" style="127" customWidth="1"/>
    <col min="2829" max="2829" width="45.28515625" style="127" customWidth="1"/>
    <col min="2830" max="3072" width="9.140625" style="127"/>
    <col min="3073" max="3073" width="4.42578125" style="127" customWidth="1"/>
    <col min="3074" max="3074" width="11.5703125" style="127" customWidth="1"/>
    <col min="3075" max="3075" width="40.42578125" style="127" customWidth="1"/>
    <col min="3076" max="3076" width="5.5703125" style="127" customWidth="1"/>
    <col min="3077" max="3077" width="8.5703125" style="127" customWidth="1"/>
    <col min="3078" max="3078" width="9.85546875" style="127" customWidth="1"/>
    <col min="3079" max="3079" width="13.85546875" style="127" customWidth="1"/>
    <col min="3080" max="3083" width="9.140625" style="127"/>
    <col min="3084" max="3084" width="75.42578125" style="127" customWidth="1"/>
    <col min="3085" max="3085" width="45.28515625" style="127" customWidth="1"/>
    <col min="3086" max="3328" width="9.140625" style="127"/>
    <col min="3329" max="3329" width="4.42578125" style="127" customWidth="1"/>
    <col min="3330" max="3330" width="11.5703125" style="127" customWidth="1"/>
    <col min="3331" max="3331" width="40.42578125" style="127" customWidth="1"/>
    <col min="3332" max="3332" width="5.5703125" style="127" customWidth="1"/>
    <col min="3333" max="3333" width="8.5703125" style="127" customWidth="1"/>
    <col min="3334" max="3334" width="9.85546875" style="127" customWidth="1"/>
    <col min="3335" max="3335" width="13.85546875" style="127" customWidth="1"/>
    <col min="3336" max="3339" width="9.140625" style="127"/>
    <col min="3340" max="3340" width="75.42578125" style="127" customWidth="1"/>
    <col min="3341" max="3341" width="45.28515625" style="127" customWidth="1"/>
    <col min="3342" max="3584" width="9.140625" style="127"/>
    <col min="3585" max="3585" width="4.42578125" style="127" customWidth="1"/>
    <col min="3586" max="3586" width="11.5703125" style="127" customWidth="1"/>
    <col min="3587" max="3587" width="40.42578125" style="127" customWidth="1"/>
    <col min="3588" max="3588" width="5.5703125" style="127" customWidth="1"/>
    <col min="3589" max="3589" width="8.5703125" style="127" customWidth="1"/>
    <col min="3590" max="3590" width="9.85546875" style="127" customWidth="1"/>
    <col min="3591" max="3591" width="13.85546875" style="127" customWidth="1"/>
    <col min="3592" max="3595" width="9.140625" style="127"/>
    <col min="3596" max="3596" width="75.42578125" style="127" customWidth="1"/>
    <col min="3597" max="3597" width="45.28515625" style="127" customWidth="1"/>
    <col min="3598" max="3840" width="9.140625" style="127"/>
    <col min="3841" max="3841" width="4.42578125" style="127" customWidth="1"/>
    <col min="3842" max="3842" width="11.5703125" style="127" customWidth="1"/>
    <col min="3843" max="3843" width="40.42578125" style="127" customWidth="1"/>
    <col min="3844" max="3844" width="5.5703125" style="127" customWidth="1"/>
    <col min="3845" max="3845" width="8.5703125" style="127" customWidth="1"/>
    <col min="3846" max="3846" width="9.85546875" style="127" customWidth="1"/>
    <col min="3847" max="3847" width="13.85546875" style="127" customWidth="1"/>
    <col min="3848" max="3851" width="9.140625" style="127"/>
    <col min="3852" max="3852" width="75.42578125" style="127" customWidth="1"/>
    <col min="3853" max="3853" width="45.28515625" style="127" customWidth="1"/>
    <col min="3854" max="4096" width="9.140625" style="127"/>
    <col min="4097" max="4097" width="4.42578125" style="127" customWidth="1"/>
    <col min="4098" max="4098" width="11.5703125" style="127" customWidth="1"/>
    <col min="4099" max="4099" width="40.42578125" style="127" customWidth="1"/>
    <col min="4100" max="4100" width="5.5703125" style="127" customWidth="1"/>
    <col min="4101" max="4101" width="8.5703125" style="127" customWidth="1"/>
    <col min="4102" max="4102" width="9.85546875" style="127" customWidth="1"/>
    <col min="4103" max="4103" width="13.85546875" style="127" customWidth="1"/>
    <col min="4104" max="4107" width="9.140625" style="127"/>
    <col min="4108" max="4108" width="75.42578125" style="127" customWidth="1"/>
    <col min="4109" max="4109" width="45.28515625" style="127" customWidth="1"/>
    <col min="4110" max="4352" width="9.140625" style="127"/>
    <col min="4353" max="4353" width="4.42578125" style="127" customWidth="1"/>
    <col min="4354" max="4354" width="11.5703125" style="127" customWidth="1"/>
    <col min="4355" max="4355" width="40.42578125" style="127" customWidth="1"/>
    <col min="4356" max="4356" width="5.5703125" style="127" customWidth="1"/>
    <col min="4357" max="4357" width="8.5703125" style="127" customWidth="1"/>
    <col min="4358" max="4358" width="9.85546875" style="127" customWidth="1"/>
    <col min="4359" max="4359" width="13.85546875" style="127" customWidth="1"/>
    <col min="4360" max="4363" width="9.140625" style="127"/>
    <col min="4364" max="4364" width="75.42578125" style="127" customWidth="1"/>
    <col min="4365" max="4365" width="45.28515625" style="127" customWidth="1"/>
    <col min="4366" max="4608" width="9.140625" style="127"/>
    <col min="4609" max="4609" width="4.42578125" style="127" customWidth="1"/>
    <col min="4610" max="4610" width="11.5703125" style="127" customWidth="1"/>
    <col min="4611" max="4611" width="40.42578125" style="127" customWidth="1"/>
    <col min="4612" max="4612" width="5.5703125" style="127" customWidth="1"/>
    <col min="4613" max="4613" width="8.5703125" style="127" customWidth="1"/>
    <col min="4614" max="4614" width="9.85546875" style="127" customWidth="1"/>
    <col min="4615" max="4615" width="13.85546875" style="127" customWidth="1"/>
    <col min="4616" max="4619" width="9.140625" style="127"/>
    <col min="4620" max="4620" width="75.42578125" style="127" customWidth="1"/>
    <col min="4621" max="4621" width="45.28515625" style="127" customWidth="1"/>
    <col min="4622" max="4864" width="9.140625" style="127"/>
    <col min="4865" max="4865" width="4.42578125" style="127" customWidth="1"/>
    <col min="4866" max="4866" width="11.5703125" style="127" customWidth="1"/>
    <col min="4867" max="4867" width="40.42578125" style="127" customWidth="1"/>
    <col min="4868" max="4868" width="5.5703125" style="127" customWidth="1"/>
    <col min="4869" max="4869" width="8.5703125" style="127" customWidth="1"/>
    <col min="4870" max="4870" width="9.85546875" style="127" customWidth="1"/>
    <col min="4871" max="4871" width="13.85546875" style="127" customWidth="1"/>
    <col min="4872" max="4875" width="9.140625" style="127"/>
    <col min="4876" max="4876" width="75.42578125" style="127" customWidth="1"/>
    <col min="4877" max="4877" width="45.28515625" style="127" customWidth="1"/>
    <col min="4878" max="5120" width="9.140625" style="127"/>
    <col min="5121" max="5121" width="4.42578125" style="127" customWidth="1"/>
    <col min="5122" max="5122" width="11.5703125" style="127" customWidth="1"/>
    <col min="5123" max="5123" width="40.42578125" style="127" customWidth="1"/>
    <col min="5124" max="5124" width="5.5703125" style="127" customWidth="1"/>
    <col min="5125" max="5125" width="8.5703125" style="127" customWidth="1"/>
    <col min="5126" max="5126" width="9.85546875" style="127" customWidth="1"/>
    <col min="5127" max="5127" width="13.85546875" style="127" customWidth="1"/>
    <col min="5128" max="5131" width="9.140625" style="127"/>
    <col min="5132" max="5132" width="75.42578125" style="127" customWidth="1"/>
    <col min="5133" max="5133" width="45.28515625" style="127" customWidth="1"/>
    <col min="5134" max="5376" width="9.140625" style="127"/>
    <col min="5377" max="5377" width="4.42578125" style="127" customWidth="1"/>
    <col min="5378" max="5378" width="11.5703125" style="127" customWidth="1"/>
    <col min="5379" max="5379" width="40.42578125" style="127" customWidth="1"/>
    <col min="5380" max="5380" width="5.5703125" style="127" customWidth="1"/>
    <col min="5381" max="5381" width="8.5703125" style="127" customWidth="1"/>
    <col min="5382" max="5382" width="9.85546875" style="127" customWidth="1"/>
    <col min="5383" max="5383" width="13.85546875" style="127" customWidth="1"/>
    <col min="5384" max="5387" width="9.140625" style="127"/>
    <col min="5388" max="5388" width="75.42578125" style="127" customWidth="1"/>
    <col min="5389" max="5389" width="45.28515625" style="127" customWidth="1"/>
    <col min="5390" max="5632" width="9.140625" style="127"/>
    <col min="5633" max="5633" width="4.42578125" style="127" customWidth="1"/>
    <col min="5634" max="5634" width="11.5703125" style="127" customWidth="1"/>
    <col min="5635" max="5635" width="40.42578125" style="127" customWidth="1"/>
    <col min="5636" max="5636" width="5.5703125" style="127" customWidth="1"/>
    <col min="5637" max="5637" width="8.5703125" style="127" customWidth="1"/>
    <col min="5638" max="5638" width="9.85546875" style="127" customWidth="1"/>
    <col min="5639" max="5639" width="13.85546875" style="127" customWidth="1"/>
    <col min="5640" max="5643" width="9.140625" style="127"/>
    <col min="5644" max="5644" width="75.42578125" style="127" customWidth="1"/>
    <col min="5645" max="5645" width="45.28515625" style="127" customWidth="1"/>
    <col min="5646" max="5888" width="9.140625" style="127"/>
    <col min="5889" max="5889" width="4.42578125" style="127" customWidth="1"/>
    <col min="5890" max="5890" width="11.5703125" style="127" customWidth="1"/>
    <col min="5891" max="5891" width="40.42578125" style="127" customWidth="1"/>
    <col min="5892" max="5892" width="5.5703125" style="127" customWidth="1"/>
    <col min="5893" max="5893" width="8.5703125" style="127" customWidth="1"/>
    <col min="5894" max="5894" width="9.85546875" style="127" customWidth="1"/>
    <col min="5895" max="5895" width="13.85546875" style="127" customWidth="1"/>
    <col min="5896" max="5899" width="9.140625" style="127"/>
    <col min="5900" max="5900" width="75.42578125" style="127" customWidth="1"/>
    <col min="5901" max="5901" width="45.28515625" style="127" customWidth="1"/>
    <col min="5902" max="6144" width="9.140625" style="127"/>
    <col min="6145" max="6145" width="4.42578125" style="127" customWidth="1"/>
    <col min="6146" max="6146" width="11.5703125" style="127" customWidth="1"/>
    <col min="6147" max="6147" width="40.42578125" style="127" customWidth="1"/>
    <col min="6148" max="6148" width="5.5703125" style="127" customWidth="1"/>
    <col min="6149" max="6149" width="8.5703125" style="127" customWidth="1"/>
    <col min="6150" max="6150" width="9.85546875" style="127" customWidth="1"/>
    <col min="6151" max="6151" width="13.85546875" style="127" customWidth="1"/>
    <col min="6152" max="6155" width="9.140625" style="127"/>
    <col min="6156" max="6156" width="75.42578125" style="127" customWidth="1"/>
    <col min="6157" max="6157" width="45.28515625" style="127" customWidth="1"/>
    <col min="6158" max="6400" width="9.140625" style="127"/>
    <col min="6401" max="6401" width="4.42578125" style="127" customWidth="1"/>
    <col min="6402" max="6402" width="11.5703125" style="127" customWidth="1"/>
    <col min="6403" max="6403" width="40.42578125" style="127" customWidth="1"/>
    <col min="6404" max="6404" width="5.5703125" style="127" customWidth="1"/>
    <col min="6405" max="6405" width="8.5703125" style="127" customWidth="1"/>
    <col min="6406" max="6406" width="9.85546875" style="127" customWidth="1"/>
    <col min="6407" max="6407" width="13.85546875" style="127" customWidth="1"/>
    <col min="6408" max="6411" width="9.140625" style="127"/>
    <col min="6412" max="6412" width="75.42578125" style="127" customWidth="1"/>
    <col min="6413" max="6413" width="45.28515625" style="127" customWidth="1"/>
    <col min="6414" max="6656" width="9.140625" style="127"/>
    <col min="6657" max="6657" width="4.42578125" style="127" customWidth="1"/>
    <col min="6658" max="6658" width="11.5703125" style="127" customWidth="1"/>
    <col min="6659" max="6659" width="40.42578125" style="127" customWidth="1"/>
    <col min="6660" max="6660" width="5.5703125" style="127" customWidth="1"/>
    <col min="6661" max="6661" width="8.5703125" style="127" customWidth="1"/>
    <col min="6662" max="6662" width="9.85546875" style="127" customWidth="1"/>
    <col min="6663" max="6663" width="13.85546875" style="127" customWidth="1"/>
    <col min="6664" max="6667" width="9.140625" style="127"/>
    <col min="6668" max="6668" width="75.42578125" style="127" customWidth="1"/>
    <col min="6669" max="6669" width="45.28515625" style="127" customWidth="1"/>
    <col min="6670" max="6912" width="9.140625" style="127"/>
    <col min="6913" max="6913" width="4.42578125" style="127" customWidth="1"/>
    <col min="6914" max="6914" width="11.5703125" style="127" customWidth="1"/>
    <col min="6915" max="6915" width="40.42578125" style="127" customWidth="1"/>
    <col min="6916" max="6916" width="5.5703125" style="127" customWidth="1"/>
    <col min="6917" max="6917" width="8.5703125" style="127" customWidth="1"/>
    <col min="6918" max="6918" width="9.85546875" style="127" customWidth="1"/>
    <col min="6919" max="6919" width="13.85546875" style="127" customWidth="1"/>
    <col min="6920" max="6923" width="9.140625" style="127"/>
    <col min="6924" max="6924" width="75.42578125" style="127" customWidth="1"/>
    <col min="6925" max="6925" width="45.28515625" style="127" customWidth="1"/>
    <col min="6926" max="7168" width="9.140625" style="127"/>
    <col min="7169" max="7169" width="4.42578125" style="127" customWidth="1"/>
    <col min="7170" max="7170" width="11.5703125" style="127" customWidth="1"/>
    <col min="7171" max="7171" width="40.42578125" style="127" customWidth="1"/>
    <col min="7172" max="7172" width="5.5703125" style="127" customWidth="1"/>
    <col min="7173" max="7173" width="8.5703125" style="127" customWidth="1"/>
    <col min="7174" max="7174" width="9.85546875" style="127" customWidth="1"/>
    <col min="7175" max="7175" width="13.85546875" style="127" customWidth="1"/>
    <col min="7176" max="7179" width="9.140625" style="127"/>
    <col min="7180" max="7180" width="75.42578125" style="127" customWidth="1"/>
    <col min="7181" max="7181" width="45.28515625" style="127" customWidth="1"/>
    <col min="7182" max="7424" width="9.140625" style="127"/>
    <col min="7425" max="7425" width="4.42578125" style="127" customWidth="1"/>
    <col min="7426" max="7426" width="11.5703125" style="127" customWidth="1"/>
    <col min="7427" max="7427" width="40.42578125" style="127" customWidth="1"/>
    <col min="7428" max="7428" width="5.5703125" style="127" customWidth="1"/>
    <col min="7429" max="7429" width="8.5703125" style="127" customWidth="1"/>
    <col min="7430" max="7430" width="9.85546875" style="127" customWidth="1"/>
    <col min="7431" max="7431" width="13.85546875" style="127" customWidth="1"/>
    <col min="7432" max="7435" width="9.140625" style="127"/>
    <col min="7436" max="7436" width="75.42578125" style="127" customWidth="1"/>
    <col min="7437" max="7437" width="45.28515625" style="127" customWidth="1"/>
    <col min="7438" max="7680" width="9.140625" style="127"/>
    <col min="7681" max="7681" width="4.42578125" style="127" customWidth="1"/>
    <col min="7682" max="7682" width="11.5703125" style="127" customWidth="1"/>
    <col min="7683" max="7683" width="40.42578125" style="127" customWidth="1"/>
    <col min="7684" max="7684" width="5.5703125" style="127" customWidth="1"/>
    <col min="7685" max="7685" width="8.5703125" style="127" customWidth="1"/>
    <col min="7686" max="7686" width="9.85546875" style="127" customWidth="1"/>
    <col min="7687" max="7687" width="13.85546875" style="127" customWidth="1"/>
    <col min="7688" max="7691" width="9.140625" style="127"/>
    <col min="7692" max="7692" width="75.42578125" style="127" customWidth="1"/>
    <col min="7693" max="7693" width="45.28515625" style="127" customWidth="1"/>
    <col min="7694" max="7936" width="9.140625" style="127"/>
    <col min="7937" max="7937" width="4.42578125" style="127" customWidth="1"/>
    <col min="7938" max="7938" width="11.5703125" style="127" customWidth="1"/>
    <col min="7939" max="7939" width="40.42578125" style="127" customWidth="1"/>
    <col min="7940" max="7940" width="5.5703125" style="127" customWidth="1"/>
    <col min="7941" max="7941" width="8.5703125" style="127" customWidth="1"/>
    <col min="7942" max="7942" width="9.85546875" style="127" customWidth="1"/>
    <col min="7943" max="7943" width="13.85546875" style="127" customWidth="1"/>
    <col min="7944" max="7947" width="9.140625" style="127"/>
    <col min="7948" max="7948" width="75.42578125" style="127" customWidth="1"/>
    <col min="7949" max="7949" width="45.28515625" style="127" customWidth="1"/>
    <col min="7950" max="8192" width="9.140625" style="127"/>
    <col min="8193" max="8193" width="4.42578125" style="127" customWidth="1"/>
    <col min="8194" max="8194" width="11.5703125" style="127" customWidth="1"/>
    <col min="8195" max="8195" width="40.42578125" style="127" customWidth="1"/>
    <col min="8196" max="8196" width="5.5703125" style="127" customWidth="1"/>
    <col min="8197" max="8197" width="8.5703125" style="127" customWidth="1"/>
    <col min="8198" max="8198" width="9.85546875" style="127" customWidth="1"/>
    <col min="8199" max="8199" width="13.85546875" style="127" customWidth="1"/>
    <col min="8200" max="8203" width="9.140625" style="127"/>
    <col min="8204" max="8204" width="75.42578125" style="127" customWidth="1"/>
    <col min="8205" max="8205" width="45.28515625" style="127" customWidth="1"/>
    <col min="8206" max="8448" width="9.140625" style="127"/>
    <col min="8449" max="8449" width="4.42578125" style="127" customWidth="1"/>
    <col min="8450" max="8450" width="11.5703125" style="127" customWidth="1"/>
    <col min="8451" max="8451" width="40.42578125" style="127" customWidth="1"/>
    <col min="8452" max="8452" width="5.5703125" style="127" customWidth="1"/>
    <col min="8453" max="8453" width="8.5703125" style="127" customWidth="1"/>
    <col min="8454" max="8454" width="9.85546875" style="127" customWidth="1"/>
    <col min="8455" max="8455" width="13.85546875" style="127" customWidth="1"/>
    <col min="8456" max="8459" width="9.140625" style="127"/>
    <col min="8460" max="8460" width="75.42578125" style="127" customWidth="1"/>
    <col min="8461" max="8461" width="45.28515625" style="127" customWidth="1"/>
    <col min="8462" max="8704" width="9.140625" style="127"/>
    <col min="8705" max="8705" width="4.42578125" style="127" customWidth="1"/>
    <col min="8706" max="8706" width="11.5703125" style="127" customWidth="1"/>
    <col min="8707" max="8707" width="40.42578125" style="127" customWidth="1"/>
    <col min="8708" max="8708" width="5.5703125" style="127" customWidth="1"/>
    <col min="8709" max="8709" width="8.5703125" style="127" customWidth="1"/>
    <col min="8710" max="8710" width="9.85546875" style="127" customWidth="1"/>
    <col min="8711" max="8711" width="13.85546875" style="127" customWidth="1"/>
    <col min="8712" max="8715" width="9.140625" style="127"/>
    <col min="8716" max="8716" width="75.42578125" style="127" customWidth="1"/>
    <col min="8717" max="8717" width="45.28515625" style="127" customWidth="1"/>
    <col min="8718" max="8960" width="9.140625" style="127"/>
    <col min="8961" max="8961" width="4.42578125" style="127" customWidth="1"/>
    <col min="8962" max="8962" width="11.5703125" style="127" customWidth="1"/>
    <col min="8963" max="8963" width="40.42578125" style="127" customWidth="1"/>
    <col min="8964" max="8964" width="5.5703125" style="127" customWidth="1"/>
    <col min="8965" max="8965" width="8.5703125" style="127" customWidth="1"/>
    <col min="8966" max="8966" width="9.85546875" style="127" customWidth="1"/>
    <col min="8967" max="8967" width="13.85546875" style="127" customWidth="1"/>
    <col min="8968" max="8971" width="9.140625" style="127"/>
    <col min="8972" max="8972" width="75.42578125" style="127" customWidth="1"/>
    <col min="8973" max="8973" width="45.28515625" style="127" customWidth="1"/>
    <col min="8974" max="9216" width="9.140625" style="127"/>
    <col min="9217" max="9217" width="4.42578125" style="127" customWidth="1"/>
    <col min="9218" max="9218" width="11.5703125" style="127" customWidth="1"/>
    <col min="9219" max="9219" width="40.42578125" style="127" customWidth="1"/>
    <col min="9220" max="9220" width="5.5703125" style="127" customWidth="1"/>
    <col min="9221" max="9221" width="8.5703125" style="127" customWidth="1"/>
    <col min="9222" max="9222" width="9.85546875" style="127" customWidth="1"/>
    <col min="9223" max="9223" width="13.85546875" style="127" customWidth="1"/>
    <col min="9224" max="9227" width="9.140625" style="127"/>
    <col min="9228" max="9228" width="75.42578125" style="127" customWidth="1"/>
    <col min="9229" max="9229" width="45.28515625" style="127" customWidth="1"/>
    <col min="9230" max="9472" width="9.140625" style="127"/>
    <col min="9473" max="9473" width="4.42578125" style="127" customWidth="1"/>
    <col min="9474" max="9474" width="11.5703125" style="127" customWidth="1"/>
    <col min="9475" max="9475" width="40.42578125" style="127" customWidth="1"/>
    <col min="9476" max="9476" width="5.5703125" style="127" customWidth="1"/>
    <col min="9477" max="9477" width="8.5703125" style="127" customWidth="1"/>
    <col min="9478" max="9478" width="9.85546875" style="127" customWidth="1"/>
    <col min="9479" max="9479" width="13.85546875" style="127" customWidth="1"/>
    <col min="9480" max="9483" width="9.140625" style="127"/>
    <col min="9484" max="9484" width="75.42578125" style="127" customWidth="1"/>
    <col min="9485" max="9485" width="45.28515625" style="127" customWidth="1"/>
    <col min="9486" max="9728" width="9.140625" style="127"/>
    <col min="9729" max="9729" width="4.42578125" style="127" customWidth="1"/>
    <col min="9730" max="9730" width="11.5703125" style="127" customWidth="1"/>
    <col min="9731" max="9731" width="40.42578125" style="127" customWidth="1"/>
    <col min="9732" max="9732" width="5.5703125" style="127" customWidth="1"/>
    <col min="9733" max="9733" width="8.5703125" style="127" customWidth="1"/>
    <col min="9734" max="9734" width="9.85546875" style="127" customWidth="1"/>
    <col min="9735" max="9735" width="13.85546875" style="127" customWidth="1"/>
    <col min="9736" max="9739" width="9.140625" style="127"/>
    <col min="9740" max="9740" width="75.42578125" style="127" customWidth="1"/>
    <col min="9741" max="9741" width="45.28515625" style="127" customWidth="1"/>
    <col min="9742" max="9984" width="9.140625" style="127"/>
    <col min="9985" max="9985" width="4.42578125" style="127" customWidth="1"/>
    <col min="9986" max="9986" width="11.5703125" style="127" customWidth="1"/>
    <col min="9987" max="9987" width="40.42578125" style="127" customWidth="1"/>
    <col min="9988" max="9988" width="5.5703125" style="127" customWidth="1"/>
    <col min="9989" max="9989" width="8.5703125" style="127" customWidth="1"/>
    <col min="9990" max="9990" width="9.85546875" style="127" customWidth="1"/>
    <col min="9991" max="9991" width="13.85546875" style="127" customWidth="1"/>
    <col min="9992" max="9995" width="9.140625" style="127"/>
    <col min="9996" max="9996" width="75.42578125" style="127" customWidth="1"/>
    <col min="9997" max="9997" width="45.28515625" style="127" customWidth="1"/>
    <col min="9998" max="10240" width="9.140625" style="127"/>
    <col min="10241" max="10241" width="4.42578125" style="127" customWidth="1"/>
    <col min="10242" max="10242" width="11.5703125" style="127" customWidth="1"/>
    <col min="10243" max="10243" width="40.42578125" style="127" customWidth="1"/>
    <col min="10244" max="10244" width="5.5703125" style="127" customWidth="1"/>
    <col min="10245" max="10245" width="8.5703125" style="127" customWidth="1"/>
    <col min="10246" max="10246" width="9.85546875" style="127" customWidth="1"/>
    <col min="10247" max="10247" width="13.85546875" style="127" customWidth="1"/>
    <col min="10248" max="10251" width="9.140625" style="127"/>
    <col min="10252" max="10252" width="75.42578125" style="127" customWidth="1"/>
    <col min="10253" max="10253" width="45.28515625" style="127" customWidth="1"/>
    <col min="10254" max="10496" width="9.140625" style="127"/>
    <col min="10497" max="10497" width="4.42578125" style="127" customWidth="1"/>
    <col min="10498" max="10498" width="11.5703125" style="127" customWidth="1"/>
    <col min="10499" max="10499" width="40.42578125" style="127" customWidth="1"/>
    <col min="10500" max="10500" width="5.5703125" style="127" customWidth="1"/>
    <col min="10501" max="10501" width="8.5703125" style="127" customWidth="1"/>
    <col min="10502" max="10502" width="9.85546875" style="127" customWidth="1"/>
    <col min="10503" max="10503" width="13.85546875" style="127" customWidth="1"/>
    <col min="10504" max="10507" width="9.140625" style="127"/>
    <col min="10508" max="10508" width="75.42578125" style="127" customWidth="1"/>
    <col min="10509" max="10509" width="45.28515625" style="127" customWidth="1"/>
    <col min="10510" max="10752" width="9.140625" style="127"/>
    <col min="10753" max="10753" width="4.42578125" style="127" customWidth="1"/>
    <col min="10754" max="10754" width="11.5703125" style="127" customWidth="1"/>
    <col min="10755" max="10755" width="40.42578125" style="127" customWidth="1"/>
    <col min="10756" max="10756" width="5.5703125" style="127" customWidth="1"/>
    <col min="10757" max="10757" width="8.5703125" style="127" customWidth="1"/>
    <col min="10758" max="10758" width="9.85546875" style="127" customWidth="1"/>
    <col min="10759" max="10759" width="13.85546875" style="127" customWidth="1"/>
    <col min="10760" max="10763" width="9.140625" style="127"/>
    <col min="10764" max="10764" width="75.42578125" style="127" customWidth="1"/>
    <col min="10765" max="10765" width="45.28515625" style="127" customWidth="1"/>
    <col min="10766" max="11008" width="9.140625" style="127"/>
    <col min="11009" max="11009" width="4.42578125" style="127" customWidth="1"/>
    <col min="11010" max="11010" width="11.5703125" style="127" customWidth="1"/>
    <col min="11011" max="11011" width="40.42578125" style="127" customWidth="1"/>
    <col min="11012" max="11012" width="5.5703125" style="127" customWidth="1"/>
    <col min="11013" max="11013" width="8.5703125" style="127" customWidth="1"/>
    <col min="11014" max="11014" width="9.85546875" style="127" customWidth="1"/>
    <col min="11015" max="11015" width="13.85546875" style="127" customWidth="1"/>
    <col min="11016" max="11019" width="9.140625" style="127"/>
    <col min="11020" max="11020" width="75.42578125" style="127" customWidth="1"/>
    <col min="11021" max="11021" width="45.28515625" style="127" customWidth="1"/>
    <col min="11022" max="11264" width="9.140625" style="127"/>
    <col min="11265" max="11265" width="4.42578125" style="127" customWidth="1"/>
    <col min="11266" max="11266" width="11.5703125" style="127" customWidth="1"/>
    <col min="11267" max="11267" width="40.42578125" style="127" customWidth="1"/>
    <col min="11268" max="11268" width="5.5703125" style="127" customWidth="1"/>
    <col min="11269" max="11269" width="8.5703125" style="127" customWidth="1"/>
    <col min="11270" max="11270" width="9.85546875" style="127" customWidth="1"/>
    <col min="11271" max="11271" width="13.85546875" style="127" customWidth="1"/>
    <col min="11272" max="11275" width="9.140625" style="127"/>
    <col min="11276" max="11276" width="75.42578125" style="127" customWidth="1"/>
    <col min="11277" max="11277" width="45.28515625" style="127" customWidth="1"/>
    <col min="11278" max="11520" width="9.140625" style="127"/>
    <col min="11521" max="11521" width="4.42578125" style="127" customWidth="1"/>
    <col min="11522" max="11522" width="11.5703125" style="127" customWidth="1"/>
    <col min="11523" max="11523" width="40.42578125" style="127" customWidth="1"/>
    <col min="11524" max="11524" width="5.5703125" style="127" customWidth="1"/>
    <col min="11525" max="11525" width="8.5703125" style="127" customWidth="1"/>
    <col min="11526" max="11526" width="9.85546875" style="127" customWidth="1"/>
    <col min="11527" max="11527" width="13.85546875" style="127" customWidth="1"/>
    <col min="11528" max="11531" width="9.140625" style="127"/>
    <col min="11532" max="11532" width="75.42578125" style="127" customWidth="1"/>
    <col min="11533" max="11533" width="45.28515625" style="127" customWidth="1"/>
    <col min="11534" max="11776" width="9.140625" style="127"/>
    <col min="11777" max="11777" width="4.42578125" style="127" customWidth="1"/>
    <col min="11778" max="11778" width="11.5703125" style="127" customWidth="1"/>
    <col min="11779" max="11779" width="40.42578125" style="127" customWidth="1"/>
    <col min="11780" max="11780" width="5.5703125" style="127" customWidth="1"/>
    <col min="11781" max="11781" width="8.5703125" style="127" customWidth="1"/>
    <col min="11782" max="11782" width="9.85546875" style="127" customWidth="1"/>
    <col min="11783" max="11783" width="13.85546875" style="127" customWidth="1"/>
    <col min="11784" max="11787" width="9.140625" style="127"/>
    <col min="11788" max="11788" width="75.42578125" style="127" customWidth="1"/>
    <col min="11789" max="11789" width="45.28515625" style="127" customWidth="1"/>
    <col min="11790" max="12032" width="9.140625" style="127"/>
    <col min="12033" max="12033" width="4.42578125" style="127" customWidth="1"/>
    <col min="12034" max="12034" width="11.5703125" style="127" customWidth="1"/>
    <col min="12035" max="12035" width="40.42578125" style="127" customWidth="1"/>
    <col min="12036" max="12036" width="5.5703125" style="127" customWidth="1"/>
    <col min="12037" max="12037" width="8.5703125" style="127" customWidth="1"/>
    <col min="12038" max="12038" width="9.85546875" style="127" customWidth="1"/>
    <col min="12039" max="12039" width="13.85546875" style="127" customWidth="1"/>
    <col min="12040" max="12043" width="9.140625" style="127"/>
    <col min="12044" max="12044" width="75.42578125" style="127" customWidth="1"/>
    <col min="12045" max="12045" width="45.28515625" style="127" customWidth="1"/>
    <col min="12046" max="12288" width="9.140625" style="127"/>
    <col min="12289" max="12289" width="4.42578125" style="127" customWidth="1"/>
    <col min="12290" max="12290" width="11.5703125" style="127" customWidth="1"/>
    <col min="12291" max="12291" width="40.42578125" style="127" customWidth="1"/>
    <col min="12292" max="12292" width="5.5703125" style="127" customWidth="1"/>
    <col min="12293" max="12293" width="8.5703125" style="127" customWidth="1"/>
    <col min="12294" max="12294" width="9.85546875" style="127" customWidth="1"/>
    <col min="12295" max="12295" width="13.85546875" style="127" customWidth="1"/>
    <col min="12296" max="12299" width="9.140625" style="127"/>
    <col min="12300" max="12300" width="75.42578125" style="127" customWidth="1"/>
    <col min="12301" max="12301" width="45.28515625" style="127" customWidth="1"/>
    <col min="12302" max="12544" width="9.140625" style="127"/>
    <col min="12545" max="12545" width="4.42578125" style="127" customWidth="1"/>
    <col min="12546" max="12546" width="11.5703125" style="127" customWidth="1"/>
    <col min="12547" max="12547" width="40.42578125" style="127" customWidth="1"/>
    <col min="12548" max="12548" width="5.5703125" style="127" customWidth="1"/>
    <col min="12549" max="12549" width="8.5703125" style="127" customWidth="1"/>
    <col min="12550" max="12550" width="9.85546875" style="127" customWidth="1"/>
    <col min="12551" max="12551" width="13.85546875" style="127" customWidth="1"/>
    <col min="12552" max="12555" width="9.140625" style="127"/>
    <col min="12556" max="12556" width="75.42578125" style="127" customWidth="1"/>
    <col min="12557" max="12557" width="45.28515625" style="127" customWidth="1"/>
    <col min="12558" max="12800" width="9.140625" style="127"/>
    <col min="12801" max="12801" width="4.42578125" style="127" customWidth="1"/>
    <col min="12802" max="12802" width="11.5703125" style="127" customWidth="1"/>
    <col min="12803" max="12803" width="40.42578125" style="127" customWidth="1"/>
    <col min="12804" max="12804" width="5.5703125" style="127" customWidth="1"/>
    <col min="12805" max="12805" width="8.5703125" style="127" customWidth="1"/>
    <col min="12806" max="12806" width="9.85546875" style="127" customWidth="1"/>
    <col min="12807" max="12807" width="13.85546875" style="127" customWidth="1"/>
    <col min="12808" max="12811" width="9.140625" style="127"/>
    <col min="12812" max="12812" width="75.42578125" style="127" customWidth="1"/>
    <col min="12813" max="12813" width="45.28515625" style="127" customWidth="1"/>
    <col min="12814" max="13056" width="9.140625" style="127"/>
    <col min="13057" max="13057" width="4.42578125" style="127" customWidth="1"/>
    <col min="13058" max="13058" width="11.5703125" style="127" customWidth="1"/>
    <col min="13059" max="13059" width="40.42578125" style="127" customWidth="1"/>
    <col min="13060" max="13060" width="5.5703125" style="127" customWidth="1"/>
    <col min="13061" max="13061" width="8.5703125" style="127" customWidth="1"/>
    <col min="13062" max="13062" width="9.85546875" style="127" customWidth="1"/>
    <col min="13063" max="13063" width="13.85546875" style="127" customWidth="1"/>
    <col min="13064" max="13067" width="9.140625" style="127"/>
    <col min="13068" max="13068" width="75.42578125" style="127" customWidth="1"/>
    <col min="13069" max="13069" width="45.28515625" style="127" customWidth="1"/>
    <col min="13070" max="13312" width="9.140625" style="127"/>
    <col min="13313" max="13313" width="4.42578125" style="127" customWidth="1"/>
    <col min="13314" max="13314" width="11.5703125" style="127" customWidth="1"/>
    <col min="13315" max="13315" width="40.42578125" style="127" customWidth="1"/>
    <col min="13316" max="13316" width="5.5703125" style="127" customWidth="1"/>
    <col min="13317" max="13317" width="8.5703125" style="127" customWidth="1"/>
    <col min="13318" max="13318" width="9.85546875" style="127" customWidth="1"/>
    <col min="13319" max="13319" width="13.85546875" style="127" customWidth="1"/>
    <col min="13320" max="13323" width="9.140625" style="127"/>
    <col min="13324" max="13324" width="75.42578125" style="127" customWidth="1"/>
    <col min="13325" max="13325" width="45.28515625" style="127" customWidth="1"/>
    <col min="13326" max="13568" width="9.140625" style="127"/>
    <col min="13569" max="13569" width="4.42578125" style="127" customWidth="1"/>
    <col min="13570" max="13570" width="11.5703125" style="127" customWidth="1"/>
    <col min="13571" max="13571" width="40.42578125" style="127" customWidth="1"/>
    <col min="13572" max="13572" width="5.5703125" style="127" customWidth="1"/>
    <col min="13573" max="13573" width="8.5703125" style="127" customWidth="1"/>
    <col min="13574" max="13574" width="9.85546875" style="127" customWidth="1"/>
    <col min="13575" max="13575" width="13.85546875" style="127" customWidth="1"/>
    <col min="13576" max="13579" width="9.140625" style="127"/>
    <col min="13580" max="13580" width="75.42578125" style="127" customWidth="1"/>
    <col min="13581" max="13581" width="45.28515625" style="127" customWidth="1"/>
    <col min="13582" max="13824" width="9.140625" style="127"/>
    <col min="13825" max="13825" width="4.42578125" style="127" customWidth="1"/>
    <col min="13826" max="13826" width="11.5703125" style="127" customWidth="1"/>
    <col min="13827" max="13827" width="40.42578125" style="127" customWidth="1"/>
    <col min="13828" max="13828" width="5.5703125" style="127" customWidth="1"/>
    <col min="13829" max="13829" width="8.5703125" style="127" customWidth="1"/>
    <col min="13830" max="13830" width="9.85546875" style="127" customWidth="1"/>
    <col min="13831" max="13831" width="13.85546875" style="127" customWidth="1"/>
    <col min="13832" max="13835" width="9.140625" style="127"/>
    <col min="13836" max="13836" width="75.42578125" style="127" customWidth="1"/>
    <col min="13837" max="13837" width="45.28515625" style="127" customWidth="1"/>
    <col min="13838" max="14080" width="9.140625" style="127"/>
    <col min="14081" max="14081" width="4.42578125" style="127" customWidth="1"/>
    <col min="14082" max="14082" width="11.5703125" style="127" customWidth="1"/>
    <col min="14083" max="14083" width="40.42578125" style="127" customWidth="1"/>
    <col min="14084" max="14084" width="5.5703125" style="127" customWidth="1"/>
    <col min="14085" max="14085" width="8.5703125" style="127" customWidth="1"/>
    <col min="14086" max="14086" width="9.85546875" style="127" customWidth="1"/>
    <col min="14087" max="14087" width="13.85546875" style="127" customWidth="1"/>
    <col min="14088" max="14091" width="9.140625" style="127"/>
    <col min="14092" max="14092" width="75.42578125" style="127" customWidth="1"/>
    <col min="14093" max="14093" width="45.28515625" style="127" customWidth="1"/>
    <col min="14094" max="14336" width="9.140625" style="127"/>
    <col min="14337" max="14337" width="4.42578125" style="127" customWidth="1"/>
    <col min="14338" max="14338" width="11.5703125" style="127" customWidth="1"/>
    <col min="14339" max="14339" width="40.42578125" style="127" customWidth="1"/>
    <col min="14340" max="14340" width="5.5703125" style="127" customWidth="1"/>
    <col min="14341" max="14341" width="8.5703125" style="127" customWidth="1"/>
    <col min="14342" max="14342" width="9.85546875" style="127" customWidth="1"/>
    <col min="14343" max="14343" width="13.85546875" style="127" customWidth="1"/>
    <col min="14344" max="14347" width="9.140625" style="127"/>
    <col min="14348" max="14348" width="75.42578125" style="127" customWidth="1"/>
    <col min="14349" max="14349" width="45.28515625" style="127" customWidth="1"/>
    <col min="14350" max="14592" width="9.140625" style="127"/>
    <col min="14593" max="14593" width="4.42578125" style="127" customWidth="1"/>
    <col min="14594" max="14594" width="11.5703125" style="127" customWidth="1"/>
    <col min="14595" max="14595" width="40.42578125" style="127" customWidth="1"/>
    <col min="14596" max="14596" width="5.5703125" style="127" customWidth="1"/>
    <col min="14597" max="14597" width="8.5703125" style="127" customWidth="1"/>
    <col min="14598" max="14598" width="9.85546875" style="127" customWidth="1"/>
    <col min="14599" max="14599" width="13.85546875" style="127" customWidth="1"/>
    <col min="14600" max="14603" width="9.140625" style="127"/>
    <col min="14604" max="14604" width="75.42578125" style="127" customWidth="1"/>
    <col min="14605" max="14605" width="45.28515625" style="127" customWidth="1"/>
    <col min="14606" max="14848" width="9.140625" style="127"/>
    <col min="14849" max="14849" width="4.42578125" style="127" customWidth="1"/>
    <col min="14850" max="14850" width="11.5703125" style="127" customWidth="1"/>
    <col min="14851" max="14851" width="40.42578125" style="127" customWidth="1"/>
    <col min="14852" max="14852" width="5.5703125" style="127" customWidth="1"/>
    <col min="14853" max="14853" width="8.5703125" style="127" customWidth="1"/>
    <col min="14854" max="14854" width="9.85546875" style="127" customWidth="1"/>
    <col min="14855" max="14855" width="13.85546875" style="127" customWidth="1"/>
    <col min="14856" max="14859" width="9.140625" style="127"/>
    <col min="14860" max="14860" width="75.42578125" style="127" customWidth="1"/>
    <col min="14861" max="14861" width="45.28515625" style="127" customWidth="1"/>
    <col min="14862" max="15104" width="9.140625" style="127"/>
    <col min="15105" max="15105" width="4.42578125" style="127" customWidth="1"/>
    <col min="15106" max="15106" width="11.5703125" style="127" customWidth="1"/>
    <col min="15107" max="15107" width="40.42578125" style="127" customWidth="1"/>
    <col min="15108" max="15108" width="5.5703125" style="127" customWidth="1"/>
    <col min="15109" max="15109" width="8.5703125" style="127" customWidth="1"/>
    <col min="15110" max="15110" width="9.85546875" style="127" customWidth="1"/>
    <col min="15111" max="15111" width="13.85546875" style="127" customWidth="1"/>
    <col min="15112" max="15115" width="9.140625" style="127"/>
    <col min="15116" max="15116" width="75.42578125" style="127" customWidth="1"/>
    <col min="15117" max="15117" width="45.28515625" style="127" customWidth="1"/>
    <col min="15118" max="15360" width="9.140625" style="127"/>
    <col min="15361" max="15361" width="4.42578125" style="127" customWidth="1"/>
    <col min="15362" max="15362" width="11.5703125" style="127" customWidth="1"/>
    <col min="15363" max="15363" width="40.42578125" style="127" customWidth="1"/>
    <col min="15364" max="15364" width="5.5703125" style="127" customWidth="1"/>
    <col min="15365" max="15365" width="8.5703125" style="127" customWidth="1"/>
    <col min="15366" max="15366" width="9.85546875" style="127" customWidth="1"/>
    <col min="15367" max="15367" width="13.85546875" style="127" customWidth="1"/>
    <col min="15368" max="15371" width="9.140625" style="127"/>
    <col min="15372" max="15372" width="75.42578125" style="127" customWidth="1"/>
    <col min="15373" max="15373" width="45.28515625" style="127" customWidth="1"/>
    <col min="15374" max="15616" width="9.140625" style="127"/>
    <col min="15617" max="15617" width="4.42578125" style="127" customWidth="1"/>
    <col min="15618" max="15618" width="11.5703125" style="127" customWidth="1"/>
    <col min="15619" max="15619" width="40.42578125" style="127" customWidth="1"/>
    <col min="15620" max="15620" width="5.5703125" style="127" customWidth="1"/>
    <col min="15621" max="15621" width="8.5703125" style="127" customWidth="1"/>
    <col min="15622" max="15622" width="9.85546875" style="127" customWidth="1"/>
    <col min="15623" max="15623" width="13.85546875" style="127" customWidth="1"/>
    <col min="15624" max="15627" width="9.140625" style="127"/>
    <col min="15628" max="15628" width="75.42578125" style="127" customWidth="1"/>
    <col min="15629" max="15629" width="45.28515625" style="127" customWidth="1"/>
    <col min="15630" max="15872" width="9.140625" style="127"/>
    <col min="15873" max="15873" width="4.42578125" style="127" customWidth="1"/>
    <col min="15874" max="15874" width="11.5703125" style="127" customWidth="1"/>
    <col min="15875" max="15875" width="40.42578125" style="127" customWidth="1"/>
    <col min="15876" max="15876" width="5.5703125" style="127" customWidth="1"/>
    <col min="15877" max="15877" width="8.5703125" style="127" customWidth="1"/>
    <col min="15878" max="15878" width="9.85546875" style="127" customWidth="1"/>
    <col min="15879" max="15879" width="13.85546875" style="127" customWidth="1"/>
    <col min="15880" max="15883" width="9.140625" style="127"/>
    <col min="15884" max="15884" width="75.42578125" style="127" customWidth="1"/>
    <col min="15885" max="15885" width="45.28515625" style="127" customWidth="1"/>
    <col min="15886" max="16128" width="9.140625" style="127"/>
    <col min="16129" max="16129" width="4.42578125" style="127" customWidth="1"/>
    <col min="16130" max="16130" width="11.5703125" style="127" customWidth="1"/>
    <col min="16131" max="16131" width="40.42578125" style="127" customWidth="1"/>
    <col min="16132" max="16132" width="5.5703125" style="127" customWidth="1"/>
    <col min="16133" max="16133" width="8.5703125" style="127" customWidth="1"/>
    <col min="16134" max="16134" width="9.85546875" style="127" customWidth="1"/>
    <col min="16135" max="16135" width="13.85546875" style="127" customWidth="1"/>
    <col min="16136" max="16139" width="9.140625" style="127"/>
    <col min="16140" max="16140" width="75.42578125" style="127" customWidth="1"/>
    <col min="16141" max="16141" width="45.28515625" style="127" customWidth="1"/>
    <col min="16142" max="16384" width="9.140625" style="127"/>
  </cols>
  <sheetData>
    <row r="1" spans="1:104" ht="15.75" x14ac:dyDescent="0.25">
      <c r="A1" s="238" t="s">
        <v>65</v>
      </c>
      <c r="B1" s="238"/>
      <c r="C1" s="238"/>
      <c r="D1" s="238"/>
      <c r="E1" s="238"/>
      <c r="F1" s="238"/>
      <c r="G1" s="238"/>
    </row>
    <row r="2" spans="1:104" ht="14.25" customHeight="1" thickBot="1" x14ac:dyDescent="0.25">
      <c r="A2" s="128"/>
      <c r="B2" s="129"/>
      <c r="C2" s="130"/>
      <c r="D2" s="130"/>
      <c r="E2" s="131"/>
      <c r="F2" s="130"/>
      <c r="G2" s="130"/>
    </row>
    <row r="3" spans="1:104" ht="13.5" thickTop="1" x14ac:dyDescent="0.2">
      <c r="A3" s="221" t="s">
        <v>49</v>
      </c>
      <c r="B3" s="222"/>
      <c r="C3" s="207" t="str">
        <f>CONCATENATE(cislostavby," ",nazevstavby)</f>
        <v xml:space="preserve">Výměna požárních dveří v budově DPS č. p. 2292, Za Humny v Uh. Brodě </v>
      </c>
      <c r="D3" s="132"/>
      <c r="E3" s="133" t="s">
        <v>66</v>
      </c>
      <c r="F3" s="134">
        <f>Rekapitulace!H1</f>
        <v>0</v>
      </c>
      <c r="G3" s="135"/>
    </row>
    <row r="4" spans="1:104" ht="13.5" thickBot="1" x14ac:dyDescent="0.25">
      <c r="A4" s="239" t="s">
        <v>51</v>
      </c>
      <c r="B4" s="224"/>
      <c r="C4" s="206" t="str">
        <f>CONCATENATE(cisloobjektu," ",nazevobjektu)</f>
        <v xml:space="preserve"> Budova DPS č. p. 2292, Za Humny, Uherský Brod</v>
      </c>
      <c r="D4" s="136"/>
      <c r="E4" s="240" t="str">
        <f>Rekapitulace!G2</f>
        <v>Celkový rozpočet - ETAPA I</v>
      </c>
      <c r="F4" s="241"/>
      <c r="G4" s="242"/>
    </row>
    <row r="5" spans="1:104" ht="13.5" thickTop="1" x14ac:dyDescent="0.2">
      <c r="A5" s="137"/>
      <c r="B5" s="128"/>
      <c r="C5" s="128"/>
      <c r="D5" s="128"/>
      <c r="E5" s="138"/>
      <c r="F5" s="128"/>
      <c r="G5" s="128"/>
    </row>
    <row r="6" spans="1:104" x14ac:dyDescent="0.2">
      <c r="A6" s="139" t="s">
        <v>67</v>
      </c>
      <c r="B6" s="140" t="s">
        <v>68</v>
      </c>
      <c r="C6" s="140" t="s">
        <v>69</v>
      </c>
      <c r="D6" s="140" t="s">
        <v>70</v>
      </c>
      <c r="E6" s="140" t="s">
        <v>71</v>
      </c>
      <c r="F6" s="140" t="s">
        <v>72</v>
      </c>
      <c r="G6" s="141" t="s">
        <v>73</v>
      </c>
    </row>
    <row r="7" spans="1:104" x14ac:dyDescent="0.2">
      <c r="A7" s="142" t="s">
        <v>74</v>
      </c>
      <c r="B7" s="143" t="s">
        <v>77</v>
      </c>
      <c r="C7" s="144" t="s">
        <v>78</v>
      </c>
      <c r="D7" s="145"/>
      <c r="E7" s="146"/>
      <c r="F7" s="146"/>
      <c r="G7" s="147"/>
      <c r="O7" s="148">
        <v>1</v>
      </c>
    </row>
    <row r="8" spans="1:104" x14ac:dyDescent="0.2">
      <c r="A8" s="149">
        <v>1</v>
      </c>
      <c r="B8" s="150" t="s">
        <v>79</v>
      </c>
      <c r="C8" s="151" t="s">
        <v>80</v>
      </c>
      <c r="D8" s="152" t="s">
        <v>81</v>
      </c>
      <c r="E8" s="153">
        <v>2</v>
      </c>
      <c r="F8" s="204"/>
      <c r="G8" s="154">
        <f>E8*F8</f>
        <v>0</v>
      </c>
      <c r="O8" s="148">
        <v>2</v>
      </c>
      <c r="AA8" s="127">
        <v>1</v>
      </c>
      <c r="AB8" s="127">
        <v>1</v>
      </c>
      <c r="AC8" s="127">
        <v>1</v>
      </c>
      <c r="AZ8" s="127">
        <v>1</v>
      </c>
      <c r="BA8" s="127">
        <f>IF(AZ8=1,G8,0)</f>
        <v>0</v>
      </c>
      <c r="BB8" s="127">
        <f>IF(AZ8=2,G8,0)</f>
        <v>0</v>
      </c>
      <c r="BC8" s="127">
        <f>IF(AZ8=3,G8,0)</f>
        <v>0</v>
      </c>
      <c r="BD8" s="127">
        <f>IF(AZ8=4,G8,0)</f>
        <v>0</v>
      </c>
      <c r="BE8" s="127">
        <f>IF(AZ8=5,G8,0)</f>
        <v>0</v>
      </c>
      <c r="CA8" s="148">
        <v>1</v>
      </c>
      <c r="CB8" s="148">
        <v>1</v>
      </c>
      <c r="CZ8" s="127">
        <v>3.3750000000000002E-2</v>
      </c>
    </row>
    <row r="9" spans="1:104" x14ac:dyDescent="0.2">
      <c r="A9" s="155"/>
      <c r="B9" s="158"/>
      <c r="C9" s="230" t="s">
        <v>82</v>
      </c>
      <c r="D9" s="231"/>
      <c r="E9" s="159">
        <v>2</v>
      </c>
      <c r="F9" s="160"/>
      <c r="G9" s="161"/>
      <c r="M9" s="157">
        <v>2</v>
      </c>
      <c r="O9" s="148"/>
    </row>
    <row r="10" spans="1:104" x14ac:dyDescent="0.2">
      <c r="A10" s="149">
        <v>2</v>
      </c>
      <c r="B10" s="150" t="s">
        <v>83</v>
      </c>
      <c r="C10" s="151" t="s">
        <v>84</v>
      </c>
      <c r="D10" s="152" t="s">
        <v>81</v>
      </c>
      <c r="E10" s="153">
        <v>2</v>
      </c>
      <c r="F10" s="204"/>
      <c r="G10" s="154">
        <f>E10*F10</f>
        <v>0</v>
      </c>
      <c r="O10" s="148">
        <v>2</v>
      </c>
      <c r="AA10" s="127">
        <v>3</v>
      </c>
      <c r="AB10" s="127">
        <v>1</v>
      </c>
      <c r="AC10" s="127" t="s">
        <v>83</v>
      </c>
      <c r="AZ10" s="127">
        <v>1</v>
      </c>
      <c r="BA10" s="127">
        <f>IF(AZ10=1,G10,0)</f>
        <v>0</v>
      </c>
      <c r="BB10" s="127">
        <f>IF(AZ10=2,G10,0)</f>
        <v>0</v>
      </c>
      <c r="BC10" s="127">
        <f>IF(AZ10=3,G10,0)</f>
        <v>0</v>
      </c>
      <c r="BD10" s="127">
        <f>IF(AZ10=4,G10,0)</f>
        <v>0</v>
      </c>
      <c r="BE10" s="127">
        <f>IF(AZ10=5,G10,0)</f>
        <v>0</v>
      </c>
      <c r="CA10" s="148">
        <v>3</v>
      </c>
      <c r="CB10" s="148">
        <v>1</v>
      </c>
      <c r="CZ10" s="127">
        <v>7.5999999999999998E-2</v>
      </c>
    </row>
    <row r="11" spans="1:104" x14ac:dyDescent="0.2">
      <c r="A11" s="155"/>
      <c r="B11" s="158"/>
      <c r="C11" s="230" t="s">
        <v>85</v>
      </c>
      <c r="D11" s="231"/>
      <c r="E11" s="159">
        <v>2</v>
      </c>
      <c r="F11" s="160"/>
      <c r="G11" s="161"/>
      <c r="M11" s="157" t="s">
        <v>85</v>
      </c>
      <c r="O11" s="148"/>
    </row>
    <row r="12" spans="1:104" x14ac:dyDescent="0.2">
      <c r="A12" s="162"/>
      <c r="B12" s="163" t="s">
        <v>76</v>
      </c>
      <c r="C12" s="164" t="str">
        <f>CONCATENATE(B7," ",C7)</f>
        <v>3 Svislé a kompletní konstrukce</v>
      </c>
      <c r="D12" s="165"/>
      <c r="E12" s="166"/>
      <c r="F12" s="167"/>
      <c r="G12" s="168">
        <f>SUM(G7:G11)</f>
        <v>0</v>
      </c>
      <c r="O12" s="148">
        <v>4</v>
      </c>
      <c r="BA12" s="169">
        <f>SUM(BA7:BA11)</f>
        <v>0</v>
      </c>
      <c r="BB12" s="169">
        <f>SUM(BB7:BB11)</f>
        <v>0</v>
      </c>
      <c r="BC12" s="169">
        <f>SUM(BC7:BC11)</f>
        <v>0</v>
      </c>
      <c r="BD12" s="169">
        <f>SUM(BD7:BD11)</f>
        <v>0</v>
      </c>
      <c r="BE12" s="169">
        <f>SUM(BE7:BE11)</f>
        <v>0</v>
      </c>
    </row>
    <row r="13" spans="1:104" x14ac:dyDescent="0.2">
      <c r="A13" s="142" t="s">
        <v>74</v>
      </c>
      <c r="B13" s="143" t="s">
        <v>86</v>
      </c>
      <c r="C13" s="144" t="s">
        <v>87</v>
      </c>
      <c r="D13" s="145"/>
      <c r="E13" s="146"/>
      <c r="F13" s="146"/>
      <c r="G13" s="147"/>
      <c r="O13" s="148">
        <v>1</v>
      </c>
    </row>
    <row r="14" spans="1:104" x14ac:dyDescent="0.2">
      <c r="A14" s="149">
        <v>3</v>
      </c>
      <c r="B14" s="150" t="s">
        <v>88</v>
      </c>
      <c r="C14" s="151" t="s">
        <v>89</v>
      </c>
      <c r="D14" s="152" t="s">
        <v>90</v>
      </c>
      <c r="E14" s="153">
        <v>14.1</v>
      </c>
      <c r="F14" s="204"/>
      <c r="G14" s="154">
        <f>E14*F14</f>
        <v>0</v>
      </c>
      <c r="O14" s="148">
        <v>2</v>
      </c>
      <c r="AA14" s="127">
        <v>1</v>
      </c>
      <c r="AB14" s="127">
        <v>1</v>
      </c>
      <c r="AC14" s="127">
        <v>1</v>
      </c>
      <c r="AZ14" s="127">
        <v>1</v>
      </c>
      <c r="BA14" s="127">
        <f>IF(AZ14=1,G14,0)</f>
        <v>0</v>
      </c>
      <c r="BB14" s="127">
        <f>IF(AZ14=2,G14,0)</f>
        <v>0</v>
      </c>
      <c r="BC14" s="127">
        <f>IF(AZ14=3,G14,0)</f>
        <v>0</v>
      </c>
      <c r="BD14" s="127">
        <f>IF(AZ14=4,G14,0)</f>
        <v>0</v>
      </c>
      <c r="BE14" s="127">
        <f>IF(AZ14=5,G14,0)</f>
        <v>0</v>
      </c>
      <c r="CA14" s="148">
        <v>1</v>
      </c>
      <c r="CB14" s="148">
        <v>1</v>
      </c>
      <c r="CZ14" s="127">
        <v>1.47E-2</v>
      </c>
    </row>
    <row r="15" spans="1:104" x14ac:dyDescent="0.2">
      <c r="A15" s="155"/>
      <c r="B15" s="158"/>
      <c r="C15" s="230" t="s">
        <v>91</v>
      </c>
      <c r="D15" s="231"/>
      <c r="E15" s="159">
        <v>2.5</v>
      </c>
      <c r="F15" s="160"/>
      <c r="G15" s="161"/>
      <c r="M15" s="157" t="s">
        <v>91</v>
      </c>
      <c r="O15" s="148"/>
    </row>
    <row r="16" spans="1:104" x14ac:dyDescent="0.2">
      <c r="A16" s="155"/>
      <c r="B16" s="158"/>
      <c r="C16" s="230" t="s">
        <v>92</v>
      </c>
      <c r="D16" s="231"/>
      <c r="E16" s="159">
        <v>6</v>
      </c>
      <c r="F16" s="160"/>
      <c r="G16" s="161"/>
      <c r="M16" s="157" t="s">
        <v>92</v>
      </c>
      <c r="O16" s="148"/>
    </row>
    <row r="17" spans="1:104" x14ac:dyDescent="0.2">
      <c r="A17" s="155"/>
      <c r="B17" s="158"/>
      <c r="C17" s="230" t="s">
        <v>93</v>
      </c>
      <c r="D17" s="231"/>
      <c r="E17" s="159">
        <v>5.6</v>
      </c>
      <c r="F17" s="160"/>
      <c r="G17" s="161"/>
      <c r="M17" s="157" t="s">
        <v>93</v>
      </c>
      <c r="O17" s="148"/>
    </row>
    <row r="18" spans="1:104" x14ac:dyDescent="0.2">
      <c r="A18" s="149">
        <v>4</v>
      </c>
      <c r="B18" s="150" t="s">
        <v>94</v>
      </c>
      <c r="C18" s="151" t="s">
        <v>95</v>
      </c>
      <c r="D18" s="152" t="s">
        <v>90</v>
      </c>
      <c r="E18" s="153">
        <v>35.6</v>
      </c>
      <c r="F18" s="204"/>
      <c r="G18" s="154">
        <f>E18*F18</f>
        <v>0</v>
      </c>
      <c r="O18" s="148">
        <v>2</v>
      </c>
      <c r="AA18" s="127">
        <v>1</v>
      </c>
      <c r="AB18" s="127">
        <v>1</v>
      </c>
      <c r="AC18" s="127">
        <v>1</v>
      </c>
      <c r="AZ18" s="127">
        <v>1</v>
      </c>
      <c r="BA18" s="127">
        <f>IF(AZ18=1,G18,0)</f>
        <v>0</v>
      </c>
      <c r="BB18" s="127">
        <f>IF(AZ18=2,G18,0)</f>
        <v>0</v>
      </c>
      <c r="BC18" s="127">
        <f>IF(AZ18=3,G18,0)</f>
        <v>0</v>
      </c>
      <c r="BD18" s="127">
        <f>IF(AZ18=4,G18,0)</f>
        <v>0</v>
      </c>
      <c r="BE18" s="127">
        <f>IF(AZ18=5,G18,0)</f>
        <v>0</v>
      </c>
      <c r="CA18" s="148">
        <v>1</v>
      </c>
      <c r="CB18" s="148">
        <v>1</v>
      </c>
      <c r="CZ18" s="127">
        <v>1.8380000000000001E-2</v>
      </c>
    </row>
    <row r="19" spans="1:104" x14ac:dyDescent="0.2">
      <c r="A19" s="155"/>
      <c r="B19" s="158"/>
      <c r="C19" s="230" t="s">
        <v>96</v>
      </c>
      <c r="D19" s="231"/>
      <c r="E19" s="159">
        <v>12</v>
      </c>
      <c r="F19" s="160"/>
      <c r="G19" s="161"/>
      <c r="M19" s="157" t="s">
        <v>96</v>
      </c>
      <c r="O19" s="148"/>
    </row>
    <row r="20" spans="1:104" x14ac:dyDescent="0.2">
      <c r="A20" s="155"/>
      <c r="B20" s="158"/>
      <c r="C20" s="230" t="s">
        <v>97</v>
      </c>
      <c r="D20" s="231"/>
      <c r="E20" s="159">
        <v>18</v>
      </c>
      <c r="F20" s="160"/>
      <c r="G20" s="161"/>
      <c r="M20" s="157" t="s">
        <v>97</v>
      </c>
      <c r="O20" s="148"/>
    </row>
    <row r="21" spans="1:104" x14ac:dyDescent="0.2">
      <c r="A21" s="155"/>
      <c r="B21" s="158"/>
      <c r="C21" s="230" t="s">
        <v>93</v>
      </c>
      <c r="D21" s="231"/>
      <c r="E21" s="159">
        <v>5.6</v>
      </c>
      <c r="F21" s="160"/>
      <c r="G21" s="161"/>
      <c r="M21" s="157" t="s">
        <v>93</v>
      </c>
      <c r="O21" s="148"/>
    </row>
    <row r="22" spans="1:104" x14ac:dyDescent="0.2">
      <c r="A22" s="149">
        <v>5</v>
      </c>
      <c r="B22" s="150" t="s">
        <v>98</v>
      </c>
      <c r="C22" s="151" t="s">
        <v>99</v>
      </c>
      <c r="D22" s="152" t="s">
        <v>100</v>
      </c>
      <c r="E22" s="153">
        <v>22</v>
      </c>
      <c r="F22" s="204"/>
      <c r="G22" s="154">
        <f>E22*F22</f>
        <v>0</v>
      </c>
      <c r="O22" s="148">
        <v>2</v>
      </c>
      <c r="AA22" s="127">
        <v>1</v>
      </c>
      <c r="AB22" s="127">
        <v>1</v>
      </c>
      <c r="AC22" s="127">
        <v>1</v>
      </c>
      <c r="AZ22" s="127">
        <v>1</v>
      </c>
      <c r="BA22" s="127">
        <f>IF(AZ22=1,G22,0)</f>
        <v>0</v>
      </c>
      <c r="BB22" s="127">
        <f>IF(AZ22=2,G22,0)</f>
        <v>0</v>
      </c>
      <c r="BC22" s="127">
        <f>IF(AZ22=3,G22,0)</f>
        <v>0</v>
      </c>
      <c r="BD22" s="127">
        <f>IF(AZ22=4,G22,0)</f>
        <v>0</v>
      </c>
      <c r="BE22" s="127">
        <f>IF(AZ22=5,G22,0)</f>
        <v>0</v>
      </c>
      <c r="CA22" s="148">
        <v>1</v>
      </c>
      <c r="CB22" s="148">
        <v>1</v>
      </c>
      <c r="CZ22" s="127">
        <v>4.3099999999999996E-3</v>
      </c>
    </row>
    <row r="23" spans="1:104" x14ac:dyDescent="0.2">
      <c r="A23" s="155"/>
      <c r="B23" s="158"/>
      <c r="C23" s="230" t="s">
        <v>101</v>
      </c>
      <c r="D23" s="231"/>
      <c r="E23" s="159">
        <v>10</v>
      </c>
      <c r="F23" s="160"/>
      <c r="G23" s="161"/>
      <c r="M23" s="157" t="s">
        <v>101</v>
      </c>
      <c r="O23" s="148"/>
    </row>
    <row r="24" spans="1:104" x14ac:dyDescent="0.2">
      <c r="A24" s="155"/>
      <c r="B24" s="158"/>
      <c r="C24" s="230" t="s">
        <v>102</v>
      </c>
      <c r="D24" s="231"/>
      <c r="E24" s="159">
        <v>12</v>
      </c>
      <c r="F24" s="160"/>
      <c r="G24" s="161"/>
      <c r="M24" s="157" t="s">
        <v>102</v>
      </c>
      <c r="O24" s="148"/>
    </row>
    <row r="25" spans="1:104" x14ac:dyDescent="0.2">
      <c r="A25" s="149">
        <v>6</v>
      </c>
      <c r="B25" s="150" t="s">
        <v>103</v>
      </c>
      <c r="C25" s="151" t="s">
        <v>104</v>
      </c>
      <c r="D25" s="152" t="s">
        <v>90</v>
      </c>
      <c r="E25" s="153">
        <v>9</v>
      </c>
      <c r="F25" s="204"/>
      <c r="G25" s="154">
        <f>E25*F25</f>
        <v>0</v>
      </c>
      <c r="O25" s="148">
        <v>2</v>
      </c>
      <c r="AA25" s="127">
        <v>1</v>
      </c>
      <c r="AB25" s="127">
        <v>1</v>
      </c>
      <c r="AC25" s="127">
        <v>1</v>
      </c>
      <c r="AZ25" s="127">
        <v>1</v>
      </c>
      <c r="BA25" s="127">
        <f>IF(AZ25=1,G25,0)</f>
        <v>0</v>
      </c>
      <c r="BB25" s="127">
        <f>IF(AZ25=2,G25,0)</f>
        <v>0</v>
      </c>
      <c r="BC25" s="127">
        <f>IF(AZ25=3,G25,0)</f>
        <v>0</v>
      </c>
      <c r="BD25" s="127">
        <f>IF(AZ25=4,G25,0)</f>
        <v>0</v>
      </c>
      <c r="BE25" s="127">
        <f>IF(AZ25=5,G25,0)</f>
        <v>0</v>
      </c>
      <c r="CA25" s="148">
        <v>1</v>
      </c>
      <c r="CB25" s="148">
        <v>1</v>
      </c>
      <c r="CZ25" s="127">
        <v>1.694E-2</v>
      </c>
    </row>
    <row r="26" spans="1:104" x14ac:dyDescent="0.2">
      <c r="A26" s="155"/>
      <c r="B26" s="158"/>
      <c r="C26" s="230" t="s">
        <v>105</v>
      </c>
      <c r="D26" s="231"/>
      <c r="E26" s="159">
        <v>9</v>
      </c>
      <c r="F26" s="160"/>
      <c r="G26" s="161"/>
      <c r="M26" s="157">
        <v>9</v>
      </c>
      <c r="O26" s="148"/>
    </row>
    <row r="27" spans="1:104" x14ac:dyDescent="0.2">
      <c r="A27" s="149">
        <v>7</v>
      </c>
      <c r="B27" s="150" t="s">
        <v>106</v>
      </c>
      <c r="C27" s="151" t="s">
        <v>107</v>
      </c>
      <c r="D27" s="152" t="s">
        <v>90</v>
      </c>
      <c r="E27" s="153">
        <v>30</v>
      </c>
      <c r="F27" s="204"/>
      <c r="G27" s="154">
        <f>E27*F27</f>
        <v>0</v>
      </c>
      <c r="O27" s="148">
        <v>2</v>
      </c>
      <c r="AA27" s="127">
        <v>1</v>
      </c>
      <c r="AB27" s="127">
        <v>1</v>
      </c>
      <c r="AC27" s="127">
        <v>1</v>
      </c>
      <c r="AZ27" s="127">
        <v>1</v>
      </c>
      <c r="BA27" s="127">
        <f>IF(AZ27=1,G27,0)</f>
        <v>0</v>
      </c>
      <c r="BB27" s="127">
        <f>IF(AZ27=2,G27,0)</f>
        <v>0</v>
      </c>
      <c r="BC27" s="127">
        <f>IF(AZ27=3,G27,0)</f>
        <v>0</v>
      </c>
      <c r="BD27" s="127">
        <f>IF(AZ27=4,G27,0)</f>
        <v>0</v>
      </c>
      <c r="BE27" s="127">
        <f>IF(AZ27=5,G27,0)</f>
        <v>0</v>
      </c>
      <c r="CA27" s="148">
        <v>1</v>
      </c>
      <c r="CB27" s="148">
        <v>1</v>
      </c>
      <c r="CZ27" s="127">
        <v>4.5580000000000002E-2</v>
      </c>
    </row>
    <row r="28" spans="1:104" x14ac:dyDescent="0.2">
      <c r="A28" s="155"/>
      <c r="B28" s="158"/>
      <c r="C28" s="230" t="s">
        <v>96</v>
      </c>
      <c r="D28" s="231"/>
      <c r="E28" s="159">
        <v>12</v>
      </c>
      <c r="F28" s="160"/>
      <c r="G28" s="161"/>
      <c r="M28" s="157" t="s">
        <v>96</v>
      </c>
      <c r="O28" s="148"/>
    </row>
    <row r="29" spans="1:104" x14ac:dyDescent="0.2">
      <c r="A29" s="155"/>
      <c r="B29" s="158"/>
      <c r="C29" s="230" t="s">
        <v>97</v>
      </c>
      <c r="D29" s="231"/>
      <c r="E29" s="159">
        <v>18</v>
      </c>
      <c r="F29" s="160"/>
      <c r="G29" s="161"/>
      <c r="M29" s="157" t="s">
        <v>97</v>
      </c>
      <c r="O29" s="148"/>
    </row>
    <row r="30" spans="1:104" x14ac:dyDescent="0.2">
      <c r="A30" s="149">
        <v>8</v>
      </c>
      <c r="B30" s="150" t="s">
        <v>108</v>
      </c>
      <c r="C30" s="151" t="s">
        <v>109</v>
      </c>
      <c r="D30" s="152" t="s">
        <v>90</v>
      </c>
      <c r="E30" s="153">
        <v>9</v>
      </c>
      <c r="F30" s="204"/>
      <c r="G30" s="154">
        <f>E30*F30</f>
        <v>0</v>
      </c>
      <c r="O30" s="148">
        <v>2</v>
      </c>
      <c r="AA30" s="127">
        <v>1</v>
      </c>
      <c r="AB30" s="127">
        <v>1</v>
      </c>
      <c r="AC30" s="127">
        <v>1</v>
      </c>
      <c r="AZ30" s="127">
        <v>1</v>
      </c>
      <c r="BA30" s="127">
        <f>IF(AZ30=1,G30,0)</f>
        <v>0</v>
      </c>
      <c r="BB30" s="127">
        <f>IF(AZ30=2,G30,0)</f>
        <v>0</v>
      </c>
      <c r="BC30" s="127">
        <f>IF(AZ30=3,G30,0)</f>
        <v>0</v>
      </c>
      <c r="BD30" s="127">
        <f>IF(AZ30=4,G30,0)</f>
        <v>0</v>
      </c>
      <c r="BE30" s="127">
        <f>IF(AZ30=5,G30,0)</f>
        <v>0</v>
      </c>
      <c r="CA30" s="148">
        <v>1</v>
      </c>
      <c r="CB30" s="148">
        <v>1</v>
      </c>
      <c r="CZ30" s="127">
        <v>0</v>
      </c>
    </row>
    <row r="31" spans="1:104" x14ac:dyDescent="0.2">
      <c r="A31" s="155"/>
      <c r="B31" s="158"/>
      <c r="C31" s="230" t="s">
        <v>110</v>
      </c>
      <c r="D31" s="231"/>
      <c r="E31" s="159">
        <v>4</v>
      </c>
      <c r="F31" s="160"/>
      <c r="G31" s="161"/>
      <c r="M31" s="157" t="s">
        <v>110</v>
      </c>
      <c r="O31" s="148"/>
    </row>
    <row r="32" spans="1:104" x14ac:dyDescent="0.2">
      <c r="A32" s="155"/>
      <c r="B32" s="158"/>
      <c r="C32" s="230" t="s">
        <v>111</v>
      </c>
      <c r="D32" s="231"/>
      <c r="E32" s="159">
        <v>5</v>
      </c>
      <c r="F32" s="160"/>
      <c r="G32" s="161"/>
      <c r="M32" s="157" t="s">
        <v>111</v>
      </c>
      <c r="O32" s="148"/>
    </row>
    <row r="33" spans="1:104" x14ac:dyDescent="0.2">
      <c r="A33" s="149">
        <v>9</v>
      </c>
      <c r="B33" s="150" t="s">
        <v>112</v>
      </c>
      <c r="C33" s="151" t="s">
        <v>113</v>
      </c>
      <c r="D33" s="152" t="s">
        <v>90</v>
      </c>
      <c r="E33" s="153">
        <v>30</v>
      </c>
      <c r="F33" s="204"/>
      <c r="G33" s="154">
        <f>E33*F33</f>
        <v>0</v>
      </c>
      <c r="O33" s="148">
        <v>2</v>
      </c>
      <c r="AA33" s="127">
        <v>1</v>
      </c>
      <c r="AB33" s="127">
        <v>1</v>
      </c>
      <c r="AC33" s="127">
        <v>1</v>
      </c>
      <c r="AZ33" s="127">
        <v>1</v>
      </c>
      <c r="BA33" s="127">
        <f>IF(AZ33=1,G33,0)</f>
        <v>0</v>
      </c>
      <c r="BB33" s="127">
        <f>IF(AZ33=2,G33,0)</f>
        <v>0</v>
      </c>
      <c r="BC33" s="127">
        <f>IF(AZ33=3,G33,0)</f>
        <v>0</v>
      </c>
      <c r="BD33" s="127">
        <f>IF(AZ33=4,G33,0)</f>
        <v>0</v>
      </c>
      <c r="BE33" s="127">
        <f>IF(AZ33=5,G33,0)</f>
        <v>0</v>
      </c>
      <c r="CA33" s="148">
        <v>1</v>
      </c>
      <c r="CB33" s="148">
        <v>1</v>
      </c>
      <c r="CZ33" s="127">
        <v>3.2000000000000003E-4</v>
      </c>
    </row>
    <row r="34" spans="1:104" x14ac:dyDescent="0.2">
      <c r="A34" s="155"/>
      <c r="B34" s="158"/>
      <c r="C34" s="230" t="s">
        <v>96</v>
      </c>
      <c r="D34" s="231"/>
      <c r="E34" s="159">
        <v>12</v>
      </c>
      <c r="F34" s="160"/>
      <c r="G34" s="161"/>
      <c r="M34" s="157" t="s">
        <v>96</v>
      </c>
      <c r="O34" s="148"/>
    </row>
    <row r="35" spans="1:104" x14ac:dyDescent="0.2">
      <c r="A35" s="155"/>
      <c r="B35" s="158"/>
      <c r="C35" s="230" t="s">
        <v>97</v>
      </c>
      <c r="D35" s="231"/>
      <c r="E35" s="159">
        <v>18</v>
      </c>
      <c r="F35" s="160"/>
      <c r="G35" s="161"/>
      <c r="M35" s="157" t="s">
        <v>97</v>
      </c>
      <c r="O35" s="148"/>
    </row>
    <row r="36" spans="1:104" x14ac:dyDescent="0.2">
      <c r="A36" s="149">
        <v>10</v>
      </c>
      <c r="B36" s="150" t="s">
        <v>114</v>
      </c>
      <c r="C36" s="151" t="s">
        <v>115</v>
      </c>
      <c r="D36" s="152" t="s">
        <v>100</v>
      </c>
      <c r="E36" s="153">
        <v>0.4</v>
      </c>
      <c r="F36" s="204"/>
      <c r="G36" s="154">
        <f>E36*F36</f>
        <v>0</v>
      </c>
      <c r="O36" s="148">
        <v>2</v>
      </c>
      <c r="AA36" s="127">
        <v>12</v>
      </c>
      <c r="AB36" s="127">
        <v>0</v>
      </c>
      <c r="AC36" s="127">
        <v>1</v>
      </c>
      <c r="AZ36" s="127">
        <v>1</v>
      </c>
      <c r="BA36" s="127">
        <f>IF(AZ36=1,G36,0)</f>
        <v>0</v>
      </c>
      <c r="BB36" s="127">
        <f>IF(AZ36=2,G36,0)</f>
        <v>0</v>
      </c>
      <c r="BC36" s="127">
        <f>IF(AZ36=3,G36,0)</f>
        <v>0</v>
      </c>
      <c r="BD36" s="127">
        <f>IF(AZ36=4,G36,0)</f>
        <v>0</v>
      </c>
      <c r="BE36" s="127">
        <f>IF(AZ36=5,G36,0)</f>
        <v>0</v>
      </c>
      <c r="CA36" s="148">
        <v>12</v>
      </c>
      <c r="CB36" s="148">
        <v>0</v>
      </c>
      <c r="CZ36" s="127">
        <v>0</v>
      </c>
    </row>
    <row r="37" spans="1:104" x14ac:dyDescent="0.2">
      <c r="A37" s="155"/>
      <c r="B37" s="158"/>
      <c r="C37" s="230" t="s">
        <v>116</v>
      </c>
      <c r="D37" s="231"/>
      <c r="E37" s="159">
        <v>0.4</v>
      </c>
      <c r="F37" s="160"/>
      <c r="G37" s="161"/>
      <c r="M37" s="157" t="s">
        <v>116</v>
      </c>
      <c r="O37" s="148"/>
    </row>
    <row r="38" spans="1:104" x14ac:dyDescent="0.2">
      <c r="A38" s="149">
        <v>11</v>
      </c>
      <c r="B38" s="150" t="s">
        <v>117</v>
      </c>
      <c r="C38" s="151" t="s">
        <v>118</v>
      </c>
      <c r="D38" s="152" t="s">
        <v>90</v>
      </c>
      <c r="E38" s="153">
        <v>9</v>
      </c>
      <c r="F38" s="204"/>
      <c r="G38" s="154">
        <f>E38*F38</f>
        <v>0</v>
      </c>
      <c r="O38" s="148">
        <v>2</v>
      </c>
      <c r="AA38" s="127">
        <v>3</v>
      </c>
      <c r="AB38" s="127">
        <v>1</v>
      </c>
      <c r="AC38" s="127">
        <v>63180000</v>
      </c>
      <c r="AZ38" s="127">
        <v>1</v>
      </c>
      <c r="BA38" s="127">
        <f>IF(AZ38=1,G38,0)</f>
        <v>0</v>
      </c>
      <c r="BB38" s="127">
        <f>IF(AZ38=2,G38,0)</f>
        <v>0</v>
      </c>
      <c r="BC38" s="127">
        <f>IF(AZ38=3,G38,0)</f>
        <v>0</v>
      </c>
      <c r="BD38" s="127">
        <f>IF(AZ38=4,G38,0)</f>
        <v>0</v>
      </c>
      <c r="BE38" s="127">
        <f>IF(AZ38=5,G38,0)</f>
        <v>0</v>
      </c>
      <c r="CA38" s="148">
        <v>3</v>
      </c>
      <c r="CB38" s="148">
        <v>1</v>
      </c>
      <c r="CZ38" s="127">
        <v>1.4499999999999999E-3</v>
      </c>
    </row>
    <row r="39" spans="1:104" x14ac:dyDescent="0.2">
      <c r="A39" s="155"/>
      <c r="B39" s="158"/>
      <c r="C39" s="230" t="s">
        <v>110</v>
      </c>
      <c r="D39" s="231"/>
      <c r="E39" s="159">
        <v>4</v>
      </c>
      <c r="F39" s="160"/>
      <c r="G39" s="161"/>
      <c r="M39" s="157" t="s">
        <v>110</v>
      </c>
      <c r="O39" s="148"/>
    </row>
    <row r="40" spans="1:104" x14ac:dyDescent="0.2">
      <c r="A40" s="155"/>
      <c r="B40" s="158"/>
      <c r="C40" s="230" t="s">
        <v>111</v>
      </c>
      <c r="D40" s="231"/>
      <c r="E40" s="159">
        <v>5</v>
      </c>
      <c r="F40" s="160"/>
      <c r="G40" s="161"/>
      <c r="M40" s="157" t="s">
        <v>111</v>
      </c>
      <c r="O40" s="148"/>
    </row>
    <row r="41" spans="1:104" x14ac:dyDescent="0.2">
      <c r="A41" s="162"/>
      <c r="B41" s="163" t="s">
        <v>76</v>
      </c>
      <c r="C41" s="164" t="str">
        <f>CONCATENATE(B13," ",C13)</f>
        <v>61 Upravy povrchů vnitřní</v>
      </c>
      <c r="D41" s="165"/>
      <c r="E41" s="166"/>
      <c r="F41" s="167"/>
      <c r="G41" s="168">
        <f>SUM(G13:G40)</f>
        <v>0</v>
      </c>
      <c r="O41" s="148">
        <v>4</v>
      </c>
      <c r="BA41" s="169">
        <f>SUM(BA13:BA40)</f>
        <v>0</v>
      </c>
      <c r="BB41" s="169">
        <f>SUM(BB13:BB40)</f>
        <v>0</v>
      </c>
      <c r="BC41" s="169">
        <f>SUM(BC13:BC40)</f>
        <v>0</v>
      </c>
      <c r="BD41" s="169">
        <f>SUM(BD13:BD40)</f>
        <v>0</v>
      </c>
      <c r="BE41" s="169">
        <f>SUM(BE13:BE40)</f>
        <v>0</v>
      </c>
    </row>
    <row r="42" spans="1:104" x14ac:dyDescent="0.2">
      <c r="A42" s="142" t="s">
        <v>74</v>
      </c>
      <c r="B42" s="143" t="s">
        <v>119</v>
      </c>
      <c r="C42" s="144" t="s">
        <v>120</v>
      </c>
      <c r="D42" s="145"/>
      <c r="E42" s="146"/>
      <c r="F42" s="146"/>
      <c r="G42" s="147"/>
      <c r="O42" s="148">
        <v>1</v>
      </c>
    </row>
    <row r="43" spans="1:104" x14ac:dyDescent="0.2">
      <c r="A43" s="149">
        <v>12</v>
      </c>
      <c r="B43" s="150" t="s">
        <v>121</v>
      </c>
      <c r="C43" s="151" t="s">
        <v>122</v>
      </c>
      <c r="D43" s="152" t="s">
        <v>100</v>
      </c>
      <c r="E43" s="153">
        <v>12</v>
      </c>
      <c r="F43" s="204"/>
      <c r="G43" s="154">
        <f>E43*F43</f>
        <v>0</v>
      </c>
      <c r="O43" s="148">
        <v>2</v>
      </c>
      <c r="AA43" s="127">
        <v>1</v>
      </c>
      <c r="AB43" s="127">
        <v>1</v>
      </c>
      <c r="AC43" s="127">
        <v>1</v>
      </c>
      <c r="AZ43" s="127">
        <v>1</v>
      </c>
      <c r="BA43" s="127">
        <f>IF(AZ43=1,G43,0)</f>
        <v>0</v>
      </c>
      <c r="BB43" s="127">
        <f>IF(AZ43=2,G43,0)</f>
        <v>0</v>
      </c>
      <c r="BC43" s="127">
        <f>IF(AZ43=3,G43,0)</f>
        <v>0</v>
      </c>
      <c r="BD43" s="127">
        <f>IF(AZ43=4,G43,0)</f>
        <v>0</v>
      </c>
      <c r="BE43" s="127">
        <f>IF(AZ43=5,G43,0)</f>
        <v>0</v>
      </c>
      <c r="CA43" s="148">
        <v>1</v>
      </c>
      <c r="CB43" s="148">
        <v>1</v>
      </c>
      <c r="CZ43" s="127">
        <v>0</v>
      </c>
    </row>
    <row r="44" spans="1:104" x14ac:dyDescent="0.2">
      <c r="A44" s="155"/>
      <c r="B44" s="158"/>
      <c r="C44" s="230" t="s">
        <v>123</v>
      </c>
      <c r="D44" s="231"/>
      <c r="E44" s="159">
        <v>4</v>
      </c>
      <c r="F44" s="160"/>
      <c r="G44" s="161"/>
      <c r="M44" s="157" t="s">
        <v>123</v>
      </c>
      <c r="O44" s="148"/>
    </row>
    <row r="45" spans="1:104" x14ac:dyDescent="0.2">
      <c r="A45" s="155"/>
      <c r="B45" s="158"/>
      <c r="C45" s="230" t="s">
        <v>124</v>
      </c>
      <c r="D45" s="231"/>
      <c r="E45" s="159">
        <v>8</v>
      </c>
      <c r="F45" s="160"/>
      <c r="G45" s="161"/>
      <c r="M45" s="157" t="s">
        <v>124</v>
      </c>
      <c r="O45" s="148"/>
    </row>
    <row r="46" spans="1:104" x14ac:dyDescent="0.2">
      <c r="A46" s="149">
        <v>13</v>
      </c>
      <c r="B46" s="150" t="s">
        <v>125</v>
      </c>
      <c r="C46" s="151" t="s">
        <v>126</v>
      </c>
      <c r="D46" s="152" t="s">
        <v>90</v>
      </c>
      <c r="E46" s="153">
        <v>1.5</v>
      </c>
      <c r="F46" s="204"/>
      <c r="G46" s="154">
        <f>E46*F46</f>
        <v>0</v>
      </c>
      <c r="O46" s="148">
        <v>2</v>
      </c>
      <c r="AA46" s="127">
        <v>1</v>
      </c>
      <c r="AB46" s="127">
        <v>1</v>
      </c>
      <c r="AC46" s="127">
        <v>1</v>
      </c>
      <c r="AZ46" s="127">
        <v>1</v>
      </c>
      <c r="BA46" s="127">
        <f>IF(AZ46=1,G46,0)</f>
        <v>0</v>
      </c>
      <c r="BB46" s="127">
        <f>IF(AZ46=2,G46,0)</f>
        <v>0</v>
      </c>
      <c r="BC46" s="127">
        <f>IF(AZ46=3,G46,0)</f>
        <v>0</v>
      </c>
      <c r="BD46" s="127">
        <f>IF(AZ46=4,G46,0)</f>
        <v>0</v>
      </c>
      <c r="BE46" s="127">
        <f>IF(AZ46=5,G46,0)</f>
        <v>0</v>
      </c>
      <c r="CA46" s="148">
        <v>1</v>
      </c>
      <c r="CB46" s="148">
        <v>1</v>
      </c>
      <c r="CZ46" s="127">
        <v>0.10736</v>
      </c>
    </row>
    <row r="47" spans="1:104" x14ac:dyDescent="0.2">
      <c r="A47" s="155"/>
      <c r="B47" s="158"/>
      <c r="C47" s="230" t="s">
        <v>127</v>
      </c>
      <c r="D47" s="231"/>
      <c r="E47" s="159">
        <v>0.5</v>
      </c>
      <c r="F47" s="160"/>
      <c r="G47" s="161"/>
      <c r="M47" s="157" t="s">
        <v>127</v>
      </c>
      <c r="O47" s="148"/>
    </row>
    <row r="48" spans="1:104" x14ac:dyDescent="0.2">
      <c r="A48" s="155"/>
      <c r="B48" s="158"/>
      <c r="C48" s="230" t="s">
        <v>128</v>
      </c>
      <c r="D48" s="231"/>
      <c r="E48" s="159">
        <v>1</v>
      </c>
      <c r="F48" s="160"/>
      <c r="G48" s="161"/>
      <c r="M48" s="157" t="s">
        <v>128</v>
      </c>
      <c r="O48" s="148"/>
    </row>
    <row r="49" spans="1:104" x14ac:dyDescent="0.2">
      <c r="A49" s="162"/>
      <c r="B49" s="163" t="s">
        <v>76</v>
      </c>
      <c r="C49" s="164" t="str">
        <f>CONCATENATE(B42," ",C42)</f>
        <v>63 Podlahy a podlahové konstrukce</v>
      </c>
      <c r="D49" s="165"/>
      <c r="E49" s="166"/>
      <c r="F49" s="167"/>
      <c r="G49" s="168">
        <f>SUM(G42:G48)</f>
        <v>0</v>
      </c>
      <c r="O49" s="148">
        <v>4</v>
      </c>
      <c r="BA49" s="169">
        <f>SUM(BA42:BA48)</f>
        <v>0</v>
      </c>
      <c r="BB49" s="169">
        <f>SUM(BB42:BB48)</f>
        <v>0</v>
      </c>
      <c r="BC49" s="169">
        <f>SUM(BC42:BC48)</f>
        <v>0</v>
      </c>
      <c r="BD49" s="169">
        <f>SUM(BD42:BD48)</f>
        <v>0</v>
      </c>
      <c r="BE49" s="169">
        <f>SUM(BE42:BE48)</f>
        <v>0</v>
      </c>
    </row>
    <row r="50" spans="1:104" x14ac:dyDescent="0.2">
      <c r="A50" s="142" t="s">
        <v>74</v>
      </c>
      <c r="B50" s="143" t="s">
        <v>129</v>
      </c>
      <c r="C50" s="144" t="s">
        <v>130</v>
      </c>
      <c r="D50" s="145"/>
      <c r="E50" s="146"/>
      <c r="F50" s="146"/>
      <c r="G50" s="147"/>
      <c r="O50" s="148">
        <v>1</v>
      </c>
    </row>
    <row r="51" spans="1:104" x14ac:dyDescent="0.2">
      <c r="A51" s="149">
        <v>14</v>
      </c>
      <c r="B51" s="150" t="s">
        <v>131</v>
      </c>
      <c r="C51" s="151" t="s">
        <v>132</v>
      </c>
      <c r="D51" s="152" t="s">
        <v>81</v>
      </c>
      <c r="E51" s="153">
        <v>2</v>
      </c>
      <c r="F51" s="204"/>
      <c r="G51" s="154">
        <f>E51*F51</f>
        <v>0</v>
      </c>
      <c r="O51" s="148">
        <v>2</v>
      </c>
      <c r="AA51" s="127">
        <v>1</v>
      </c>
      <c r="AB51" s="127">
        <v>1</v>
      </c>
      <c r="AC51" s="127">
        <v>1</v>
      </c>
      <c r="AZ51" s="127">
        <v>1</v>
      </c>
      <c r="BA51" s="127">
        <f>IF(AZ51=1,G51,0)</f>
        <v>0</v>
      </c>
      <c r="BB51" s="127">
        <f>IF(AZ51=2,G51,0)</f>
        <v>0</v>
      </c>
      <c r="BC51" s="127">
        <f>IF(AZ51=3,G51,0)</f>
        <v>0</v>
      </c>
      <c r="BD51" s="127">
        <f>IF(AZ51=4,G51,0)</f>
        <v>0</v>
      </c>
      <c r="BE51" s="127">
        <f>IF(AZ51=5,G51,0)</f>
        <v>0</v>
      </c>
      <c r="CA51" s="148">
        <v>1</v>
      </c>
      <c r="CB51" s="148">
        <v>1</v>
      </c>
      <c r="CZ51" s="127">
        <v>1.8970000000000001E-2</v>
      </c>
    </row>
    <row r="52" spans="1:104" x14ac:dyDescent="0.2">
      <c r="A52" s="155"/>
      <c r="B52" s="158"/>
      <c r="C52" s="230" t="s">
        <v>82</v>
      </c>
      <c r="D52" s="231"/>
      <c r="E52" s="159">
        <v>2</v>
      </c>
      <c r="F52" s="160"/>
      <c r="G52" s="161"/>
      <c r="M52" s="157">
        <v>2</v>
      </c>
      <c r="O52" s="148"/>
    </row>
    <row r="53" spans="1:104" x14ac:dyDescent="0.2">
      <c r="A53" s="149">
        <v>15</v>
      </c>
      <c r="B53" s="150" t="s">
        <v>133</v>
      </c>
      <c r="C53" s="151" t="s">
        <v>134</v>
      </c>
      <c r="D53" s="152" t="s">
        <v>81</v>
      </c>
      <c r="E53" s="153">
        <v>1</v>
      </c>
      <c r="F53" s="204"/>
      <c r="G53" s="154">
        <f>E53*F53</f>
        <v>0</v>
      </c>
      <c r="O53" s="148">
        <v>2</v>
      </c>
      <c r="AA53" s="127">
        <v>3</v>
      </c>
      <c r="AB53" s="127">
        <v>1</v>
      </c>
      <c r="AC53" s="127">
        <v>55330307</v>
      </c>
      <c r="AZ53" s="127">
        <v>1</v>
      </c>
      <c r="BA53" s="127">
        <f>IF(AZ53=1,G53,0)</f>
        <v>0</v>
      </c>
      <c r="BB53" s="127">
        <f>IF(AZ53=2,G53,0)</f>
        <v>0</v>
      </c>
      <c r="BC53" s="127">
        <f>IF(AZ53=3,G53,0)</f>
        <v>0</v>
      </c>
      <c r="BD53" s="127">
        <f>IF(AZ53=4,G53,0)</f>
        <v>0</v>
      </c>
      <c r="BE53" s="127">
        <f>IF(AZ53=5,G53,0)</f>
        <v>0</v>
      </c>
      <c r="CA53" s="148">
        <v>3</v>
      </c>
      <c r="CB53" s="148">
        <v>1</v>
      </c>
      <c r="CZ53" s="127">
        <v>1.1299999999999999E-2</v>
      </c>
    </row>
    <row r="54" spans="1:104" x14ac:dyDescent="0.2">
      <c r="A54" s="155"/>
      <c r="B54" s="158"/>
      <c r="C54" s="230" t="s">
        <v>75</v>
      </c>
      <c r="D54" s="231"/>
      <c r="E54" s="159">
        <v>1</v>
      </c>
      <c r="F54" s="160"/>
      <c r="G54" s="161"/>
      <c r="M54" s="157">
        <v>1</v>
      </c>
      <c r="O54" s="148"/>
    </row>
    <row r="55" spans="1:104" x14ac:dyDescent="0.2">
      <c r="A55" s="149">
        <v>16</v>
      </c>
      <c r="B55" s="150" t="s">
        <v>135</v>
      </c>
      <c r="C55" s="151" t="s">
        <v>136</v>
      </c>
      <c r="D55" s="152" t="s">
        <v>81</v>
      </c>
      <c r="E55" s="153">
        <v>1</v>
      </c>
      <c r="F55" s="204"/>
      <c r="G55" s="154">
        <f>E55*F55</f>
        <v>0</v>
      </c>
      <c r="O55" s="148">
        <v>2</v>
      </c>
      <c r="AA55" s="127">
        <v>3</v>
      </c>
      <c r="AB55" s="127">
        <v>1</v>
      </c>
      <c r="AC55" s="127">
        <v>55330308</v>
      </c>
      <c r="AZ55" s="127">
        <v>1</v>
      </c>
      <c r="BA55" s="127">
        <f>IF(AZ55=1,G55,0)</f>
        <v>0</v>
      </c>
      <c r="BB55" s="127">
        <f>IF(AZ55=2,G55,0)</f>
        <v>0</v>
      </c>
      <c r="BC55" s="127">
        <f>IF(AZ55=3,G55,0)</f>
        <v>0</v>
      </c>
      <c r="BD55" s="127">
        <f>IF(AZ55=4,G55,0)</f>
        <v>0</v>
      </c>
      <c r="BE55" s="127">
        <f>IF(AZ55=5,G55,0)</f>
        <v>0</v>
      </c>
      <c r="CA55" s="148">
        <v>3</v>
      </c>
      <c r="CB55" s="148">
        <v>1</v>
      </c>
      <c r="CZ55" s="127">
        <v>1.1299999999999999E-2</v>
      </c>
    </row>
    <row r="56" spans="1:104" x14ac:dyDescent="0.2">
      <c r="A56" s="155"/>
      <c r="B56" s="158"/>
      <c r="C56" s="230" t="s">
        <v>75</v>
      </c>
      <c r="D56" s="231"/>
      <c r="E56" s="159">
        <v>1</v>
      </c>
      <c r="F56" s="160"/>
      <c r="G56" s="161"/>
      <c r="M56" s="157">
        <v>1</v>
      </c>
      <c r="O56" s="148"/>
    </row>
    <row r="57" spans="1:104" x14ac:dyDescent="0.2">
      <c r="A57" s="162"/>
      <c r="B57" s="163" t="s">
        <v>76</v>
      </c>
      <c r="C57" s="164" t="str">
        <f>CONCATENATE(B50," ",C50)</f>
        <v>64 Výplně otvorů</v>
      </c>
      <c r="D57" s="165"/>
      <c r="E57" s="166"/>
      <c r="F57" s="167"/>
      <c r="G57" s="168">
        <f>SUM(G50:G56)</f>
        <v>0</v>
      </c>
      <c r="O57" s="148">
        <v>4</v>
      </c>
      <c r="BA57" s="169">
        <f>SUM(BA50:BA56)</f>
        <v>0</v>
      </c>
      <c r="BB57" s="169">
        <f>SUM(BB50:BB56)</f>
        <v>0</v>
      </c>
      <c r="BC57" s="169">
        <f>SUM(BC50:BC56)</f>
        <v>0</v>
      </c>
      <c r="BD57" s="169">
        <f>SUM(BD50:BD56)</f>
        <v>0</v>
      </c>
      <c r="BE57" s="169">
        <f>SUM(BE50:BE56)</f>
        <v>0</v>
      </c>
    </row>
    <row r="58" spans="1:104" x14ac:dyDescent="0.2">
      <c r="A58" s="142" t="s">
        <v>74</v>
      </c>
      <c r="B58" s="143" t="s">
        <v>137</v>
      </c>
      <c r="C58" s="144" t="s">
        <v>138</v>
      </c>
      <c r="D58" s="145"/>
      <c r="E58" s="146"/>
      <c r="F58" s="146"/>
      <c r="G58" s="147"/>
      <c r="O58" s="148">
        <v>1</v>
      </c>
    </row>
    <row r="59" spans="1:104" x14ac:dyDescent="0.2">
      <c r="A59" s="149">
        <v>17</v>
      </c>
      <c r="B59" s="150" t="s">
        <v>139</v>
      </c>
      <c r="C59" s="151" t="s">
        <v>140</v>
      </c>
      <c r="D59" s="152" t="s">
        <v>90</v>
      </c>
      <c r="E59" s="153">
        <v>16</v>
      </c>
      <c r="F59" s="204"/>
      <c r="G59" s="154">
        <f>E59*F59</f>
        <v>0</v>
      </c>
      <c r="O59" s="148">
        <v>2</v>
      </c>
      <c r="AA59" s="127">
        <v>1</v>
      </c>
      <c r="AB59" s="127">
        <v>1</v>
      </c>
      <c r="AC59" s="127">
        <v>1</v>
      </c>
      <c r="AZ59" s="127">
        <v>1</v>
      </c>
      <c r="BA59" s="127">
        <f>IF(AZ59=1,G59,0)</f>
        <v>0</v>
      </c>
      <c r="BB59" s="127">
        <f>IF(AZ59=2,G59,0)</f>
        <v>0</v>
      </c>
      <c r="BC59" s="127">
        <f>IF(AZ59=3,G59,0)</f>
        <v>0</v>
      </c>
      <c r="BD59" s="127">
        <f>IF(AZ59=4,G59,0)</f>
        <v>0</v>
      </c>
      <c r="BE59" s="127">
        <f>IF(AZ59=5,G59,0)</f>
        <v>0</v>
      </c>
      <c r="CA59" s="148">
        <v>1</v>
      </c>
      <c r="CB59" s="148">
        <v>1</v>
      </c>
      <c r="CZ59" s="127">
        <v>1.2099999999999999E-3</v>
      </c>
    </row>
    <row r="60" spans="1:104" x14ac:dyDescent="0.2">
      <c r="A60" s="155"/>
      <c r="B60" s="158"/>
      <c r="C60" s="230" t="s">
        <v>141</v>
      </c>
      <c r="D60" s="231"/>
      <c r="E60" s="159">
        <v>6</v>
      </c>
      <c r="F60" s="160"/>
      <c r="G60" s="161"/>
      <c r="M60" s="157" t="s">
        <v>141</v>
      </c>
      <c r="O60" s="148"/>
    </row>
    <row r="61" spans="1:104" x14ac:dyDescent="0.2">
      <c r="A61" s="155"/>
      <c r="B61" s="158"/>
      <c r="C61" s="230" t="s">
        <v>142</v>
      </c>
      <c r="D61" s="231"/>
      <c r="E61" s="159">
        <v>10</v>
      </c>
      <c r="F61" s="160"/>
      <c r="G61" s="161"/>
      <c r="M61" s="157" t="s">
        <v>142</v>
      </c>
      <c r="O61" s="148"/>
    </row>
    <row r="62" spans="1:104" x14ac:dyDescent="0.2">
      <c r="A62" s="162"/>
      <c r="B62" s="163" t="s">
        <v>76</v>
      </c>
      <c r="C62" s="164" t="str">
        <f>CONCATENATE(B58," ",C58)</f>
        <v>94 Lešení a stavební výtahy</v>
      </c>
      <c r="D62" s="165"/>
      <c r="E62" s="166"/>
      <c r="F62" s="167"/>
      <c r="G62" s="168">
        <f>SUM(G58:G61)</f>
        <v>0</v>
      </c>
      <c r="O62" s="148">
        <v>4</v>
      </c>
      <c r="BA62" s="169">
        <f>SUM(BA58:BA61)</f>
        <v>0</v>
      </c>
      <c r="BB62" s="169">
        <f>SUM(BB58:BB61)</f>
        <v>0</v>
      </c>
      <c r="BC62" s="169">
        <f>SUM(BC58:BC61)</f>
        <v>0</v>
      </c>
      <c r="BD62" s="169">
        <f>SUM(BD58:BD61)</f>
        <v>0</v>
      </c>
      <c r="BE62" s="169">
        <f>SUM(BE58:BE61)</f>
        <v>0</v>
      </c>
    </row>
    <row r="63" spans="1:104" x14ac:dyDescent="0.2">
      <c r="A63" s="142" t="s">
        <v>74</v>
      </c>
      <c r="B63" s="143" t="s">
        <v>143</v>
      </c>
      <c r="C63" s="144" t="s">
        <v>144</v>
      </c>
      <c r="D63" s="145"/>
      <c r="E63" s="146"/>
      <c r="F63" s="146"/>
      <c r="G63" s="147"/>
      <c r="O63" s="148">
        <v>1</v>
      </c>
    </row>
    <row r="64" spans="1:104" x14ac:dyDescent="0.2">
      <c r="A64" s="149">
        <v>18</v>
      </c>
      <c r="B64" s="150" t="s">
        <v>145</v>
      </c>
      <c r="C64" s="151" t="s">
        <v>146</v>
      </c>
      <c r="D64" s="152" t="s">
        <v>90</v>
      </c>
      <c r="E64" s="153">
        <v>0.4</v>
      </c>
      <c r="F64" s="204"/>
      <c r="G64" s="154">
        <f>E64*F64</f>
        <v>0</v>
      </c>
      <c r="O64" s="148">
        <v>2</v>
      </c>
      <c r="AA64" s="127">
        <v>1</v>
      </c>
      <c r="AB64" s="127">
        <v>1</v>
      </c>
      <c r="AC64" s="127">
        <v>1</v>
      </c>
      <c r="AZ64" s="127">
        <v>1</v>
      </c>
      <c r="BA64" s="127">
        <f>IF(AZ64=1,G64,0)</f>
        <v>0</v>
      </c>
      <c r="BB64" s="127">
        <f>IF(AZ64=2,G64,0)</f>
        <v>0</v>
      </c>
      <c r="BC64" s="127">
        <f>IF(AZ64=3,G64,0)</f>
        <v>0</v>
      </c>
      <c r="BD64" s="127">
        <f>IF(AZ64=4,G64,0)</f>
        <v>0</v>
      </c>
      <c r="BE64" s="127">
        <f>IF(AZ64=5,G64,0)</f>
        <v>0</v>
      </c>
      <c r="CA64" s="148">
        <v>1</v>
      </c>
      <c r="CB64" s="148">
        <v>1</v>
      </c>
      <c r="CZ64" s="127">
        <v>6.7000000000000002E-4</v>
      </c>
    </row>
    <row r="65" spans="1:104" x14ac:dyDescent="0.2">
      <c r="A65" s="155"/>
      <c r="B65" s="158"/>
      <c r="C65" s="230" t="s">
        <v>147</v>
      </c>
      <c r="D65" s="231"/>
      <c r="E65" s="159">
        <v>0.4</v>
      </c>
      <c r="F65" s="160"/>
      <c r="G65" s="161"/>
      <c r="M65" s="157" t="s">
        <v>147</v>
      </c>
      <c r="O65" s="148"/>
    </row>
    <row r="66" spans="1:104" x14ac:dyDescent="0.2">
      <c r="A66" s="149">
        <v>19</v>
      </c>
      <c r="B66" s="150" t="s">
        <v>148</v>
      </c>
      <c r="C66" s="151" t="s">
        <v>149</v>
      </c>
      <c r="D66" s="152" t="s">
        <v>81</v>
      </c>
      <c r="E66" s="153">
        <v>2</v>
      </c>
      <c r="F66" s="204"/>
      <c r="G66" s="154">
        <f>E66*F66</f>
        <v>0</v>
      </c>
      <c r="O66" s="148">
        <v>2</v>
      </c>
      <c r="AA66" s="127">
        <v>1</v>
      </c>
      <c r="AB66" s="127">
        <v>1</v>
      </c>
      <c r="AC66" s="127">
        <v>1</v>
      </c>
      <c r="AZ66" s="127">
        <v>1</v>
      </c>
      <c r="BA66" s="127">
        <f>IF(AZ66=1,G66,0)</f>
        <v>0</v>
      </c>
      <c r="BB66" s="127">
        <f>IF(AZ66=2,G66,0)</f>
        <v>0</v>
      </c>
      <c r="BC66" s="127">
        <f>IF(AZ66=3,G66,0)</f>
        <v>0</v>
      </c>
      <c r="BD66" s="127">
        <f>IF(AZ66=4,G66,0)</f>
        <v>0</v>
      </c>
      <c r="BE66" s="127">
        <f>IF(AZ66=5,G66,0)</f>
        <v>0</v>
      </c>
      <c r="CA66" s="148">
        <v>1</v>
      </c>
      <c r="CB66" s="148">
        <v>1</v>
      </c>
      <c r="CZ66" s="127">
        <v>0</v>
      </c>
    </row>
    <row r="67" spans="1:104" x14ac:dyDescent="0.2">
      <c r="A67" s="155"/>
      <c r="B67" s="158"/>
      <c r="C67" s="230" t="s">
        <v>82</v>
      </c>
      <c r="D67" s="231"/>
      <c r="E67" s="159">
        <v>2</v>
      </c>
      <c r="F67" s="160"/>
      <c r="G67" s="161"/>
      <c r="M67" s="157">
        <v>2</v>
      </c>
      <c r="O67" s="148"/>
    </row>
    <row r="68" spans="1:104" x14ac:dyDescent="0.2">
      <c r="A68" s="149">
        <v>20</v>
      </c>
      <c r="B68" s="150" t="s">
        <v>150</v>
      </c>
      <c r="C68" s="151" t="s">
        <v>151</v>
      </c>
      <c r="D68" s="152" t="s">
        <v>81</v>
      </c>
      <c r="E68" s="153">
        <v>2</v>
      </c>
      <c r="F68" s="204"/>
      <c r="G68" s="154">
        <f>E68*F68</f>
        <v>0</v>
      </c>
      <c r="O68" s="148">
        <v>2</v>
      </c>
      <c r="AA68" s="127">
        <v>1</v>
      </c>
      <c r="AB68" s="127">
        <v>1</v>
      </c>
      <c r="AC68" s="127">
        <v>1</v>
      </c>
      <c r="AZ68" s="127">
        <v>1</v>
      </c>
      <c r="BA68" s="127">
        <f>IF(AZ68=1,G68,0)</f>
        <v>0</v>
      </c>
      <c r="BB68" s="127">
        <f>IF(AZ68=2,G68,0)</f>
        <v>0</v>
      </c>
      <c r="BC68" s="127">
        <f>IF(AZ68=3,G68,0)</f>
        <v>0</v>
      </c>
      <c r="BD68" s="127">
        <f>IF(AZ68=4,G68,0)</f>
        <v>0</v>
      </c>
      <c r="BE68" s="127">
        <f>IF(AZ68=5,G68,0)</f>
        <v>0</v>
      </c>
      <c r="CA68" s="148">
        <v>1</v>
      </c>
      <c r="CB68" s="148">
        <v>1</v>
      </c>
      <c r="CZ68" s="127">
        <v>0</v>
      </c>
    </row>
    <row r="69" spans="1:104" x14ac:dyDescent="0.2">
      <c r="A69" s="155"/>
      <c r="B69" s="158"/>
      <c r="C69" s="230" t="s">
        <v>82</v>
      </c>
      <c r="D69" s="231"/>
      <c r="E69" s="159">
        <v>2</v>
      </c>
      <c r="F69" s="160"/>
      <c r="G69" s="161"/>
      <c r="M69" s="157">
        <v>2</v>
      </c>
      <c r="O69" s="148"/>
    </row>
    <row r="70" spans="1:104" x14ac:dyDescent="0.2">
      <c r="A70" s="149">
        <v>21</v>
      </c>
      <c r="B70" s="150" t="s">
        <v>152</v>
      </c>
      <c r="C70" s="151" t="s">
        <v>153</v>
      </c>
      <c r="D70" s="152" t="s">
        <v>90</v>
      </c>
      <c r="E70" s="153">
        <v>4</v>
      </c>
      <c r="F70" s="204"/>
      <c r="G70" s="154">
        <f>E70*F70</f>
        <v>0</v>
      </c>
      <c r="O70" s="148">
        <v>2</v>
      </c>
      <c r="AA70" s="127">
        <v>1</v>
      </c>
      <c r="AB70" s="127">
        <v>1</v>
      </c>
      <c r="AC70" s="127">
        <v>1</v>
      </c>
      <c r="AZ70" s="127">
        <v>1</v>
      </c>
      <c r="BA70" s="127">
        <f>IF(AZ70=1,G70,0)</f>
        <v>0</v>
      </c>
      <c r="BB70" s="127">
        <f>IF(AZ70=2,G70,0)</f>
        <v>0</v>
      </c>
      <c r="BC70" s="127">
        <f>IF(AZ70=3,G70,0)</f>
        <v>0</v>
      </c>
      <c r="BD70" s="127">
        <f>IF(AZ70=4,G70,0)</f>
        <v>0</v>
      </c>
      <c r="BE70" s="127">
        <f>IF(AZ70=5,G70,0)</f>
        <v>0</v>
      </c>
      <c r="CA70" s="148">
        <v>1</v>
      </c>
      <c r="CB70" s="148">
        <v>1</v>
      </c>
      <c r="CZ70" s="127">
        <v>1.17E-3</v>
      </c>
    </row>
    <row r="71" spans="1:104" x14ac:dyDescent="0.2">
      <c r="A71" s="155"/>
      <c r="B71" s="158"/>
      <c r="C71" s="230" t="s">
        <v>110</v>
      </c>
      <c r="D71" s="231"/>
      <c r="E71" s="159">
        <v>4</v>
      </c>
      <c r="F71" s="160"/>
      <c r="G71" s="161"/>
      <c r="M71" s="157" t="s">
        <v>110</v>
      </c>
      <c r="O71" s="148"/>
    </row>
    <row r="72" spans="1:104" x14ac:dyDescent="0.2">
      <c r="A72" s="149">
        <v>22</v>
      </c>
      <c r="B72" s="150" t="s">
        <v>154</v>
      </c>
      <c r="C72" s="151" t="s">
        <v>155</v>
      </c>
      <c r="D72" s="152" t="s">
        <v>90</v>
      </c>
      <c r="E72" s="153">
        <v>5.8</v>
      </c>
      <c r="F72" s="204"/>
      <c r="G72" s="154">
        <f>E72*F72</f>
        <v>0</v>
      </c>
      <c r="O72" s="148">
        <v>2</v>
      </c>
      <c r="AA72" s="127">
        <v>1</v>
      </c>
      <c r="AB72" s="127">
        <v>1</v>
      </c>
      <c r="AC72" s="127">
        <v>1</v>
      </c>
      <c r="AZ72" s="127">
        <v>1</v>
      </c>
      <c r="BA72" s="127">
        <f>IF(AZ72=1,G72,0)</f>
        <v>0</v>
      </c>
      <c r="BB72" s="127">
        <f>IF(AZ72=2,G72,0)</f>
        <v>0</v>
      </c>
      <c r="BC72" s="127">
        <f>IF(AZ72=3,G72,0)</f>
        <v>0</v>
      </c>
      <c r="BD72" s="127">
        <f>IF(AZ72=4,G72,0)</f>
        <v>0</v>
      </c>
      <c r="BE72" s="127">
        <f>IF(AZ72=5,G72,0)</f>
        <v>0</v>
      </c>
      <c r="CA72" s="148">
        <v>1</v>
      </c>
      <c r="CB72" s="148">
        <v>1</v>
      </c>
      <c r="CZ72" s="127">
        <v>1E-3</v>
      </c>
    </row>
    <row r="73" spans="1:104" x14ac:dyDescent="0.2">
      <c r="A73" s="155"/>
      <c r="B73" s="158"/>
      <c r="C73" s="230" t="s">
        <v>156</v>
      </c>
      <c r="D73" s="231"/>
      <c r="E73" s="159">
        <v>5.8</v>
      </c>
      <c r="F73" s="160"/>
      <c r="G73" s="161"/>
      <c r="M73" s="157" t="s">
        <v>156</v>
      </c>
      <c r="O73" s="148"/>
    </row>
    <row r="74" spans="1:104" x14ac:dyDescent="0.2">
      <c r="A74" s="149">
        <v>23</v>
      </c>
      <c r="B74" s="150" t="s">
        <v>157</v>
      </c>
      <c r="C74" s="151" t="s">
        <v>158</v>
      </c>
      <c r="D74" s="152" t="s">
        <v>90</v>
      </c>
      <c r="E74" s="153">
        <v>30</v>
      </c>
      <c r="F74" s="204"/>
      <c r="G74" s="154">
        <f>E74*F74</f>
        <v>0</v>
      </c>
      <c r="O74" s="148">
        <v>2</v>
      </c>
      <c r="AA74" s="127">
        <v>1</v>
      </c>
      <c r="AB74" s="127">
        <v>1</v>
      </c>
      <c r="AC74" s="127">
        <v>1</v>
      </c>
      <c r="AZ74" s="127">
        <v>1</v>
      </c>
      <c r="BA74" s="127">
        <f>IF(AZ74=1,G74,0)</f>
        <v>0</v>
      </c>
      <c r="BB74" s="127">
        <f>IF(AZ74=2,G74,0)</f>
        <v>0</v>
      </c>
      <c r="BC74" s="127">
        <f>IF(AZ74=3,G74,0)</f>
        <v>0</v>
      </c>
      <c r="BD74" s="127">
        <f>IF(AZ74=4,G74,0)</f>
        <v>0</v>
      </c>
      <c r="BE74" s="127">
        <f>IF(AZ74=5,G74,0)</f>
        <v>0</v>
      </c>
      <c r="CA74" s="148">
        <v>1</v>
      </c>
      <c r="CB74" s="148">
        <v>1</v>
      </c>
      <c r="CZ74" s="127">
        <v>0</v>
      </c>
    </row>
    <row r="75" spans="1:104" x14ac:dyDescent="0.2">
      <c r="A75" s="155"/>
      <c r="B75" s="158"/>
      <c r="C75" s="230" t="s">
        <v>96</v>
      </c>
      <c r="D75" s="231"/>
      <c r="E75" s="159">
        <v>12</v>
      </c>
      <c r="F75" s="160"/>
      <c r="G75" s="161"/>
      <c r="M75" s="157" t="s">
        <v>96</v>
      </c>
      <c r="O75" s="148"/>
    </row>
    <row r="76" spans="1:104" x14ac:dyDescent="0.2">
      <c r="A76" s="155"/>
      <c r="B76" s="158"/>
      <c r="C76" s="230" t="s">
        <v>159</v>
      </c>
      <c r="D76" s="231"/>
      <c r="E76" s="159">
        <v>18</v>
      </c>
      <c r="F76" s="160"/>
      <c r="G76" s="161"/>
      <c r="M76" s="157" t="s">
        <v>159</v>
      </c>
      <c r="O76" s="148"/>
    </row>
    <row r="77" spans="1:104" x14ac:dyDescent="0.2">
      <c r="A77" s="149">
        <v>24</v>
      </c>
      <c r="B77" s="150" t="s">
        <v>160</v>
      </c>
      <c r="C77" s="151" t="s">
        <v>161</v>
      </c>
      <c r="D77" s="152" t="s">
        <v>81</v>
      </c>
      <c r="E77" s="153">
        <v>2</v>
      </c>
      <c r="F77" s="204"/>
      <c r="G77" s="154">
        <f>E77*F77</f>
        <v>0</v>
      </c>
      <c r="O77" s="148">
        <v>2</v>
      </c>
      <c r="AA77" s="127">
        <v>12</v>
      </c>
      <c r="AB77" s="127">
        <v>0</v>
      </c>
      <c r="AC77" s="127">
        <v>6</v>
      </c>
      <c r="AZ77" s="127">
        <v>1</v>
      </c>
      <c r="BA77" s="127">
        <f>IF(AZ77=1,G77,0)</f>
        <v>0</v>
      </c>
      <c r="BB77" s="127">
        <f>IF(AZ77=2,G77,0)</f>
        <v>0</v>
      </c>
      <c r="BC77" s="127">
        <f>IF(AZ77=3,G77,0)</f>
        <v>0</v>
      </c>
      <c r="BD77" s="127">
        <f>IF(AZ77=4,G77,0)</f>
        <v>0</v>
      </c>
      <c r="BE77" s="127">
        <f>IF(AZ77=5,G77,0)</f>
        <v>0</v>
      </c>
      <c r="CA77" s="148">
        <v>12</v>
      </c>
      <c r="CB77" s="148">
        <v>0</v>
      </c>
      <c r="CZ77" s="127">
        <v>1.7989999999999999E-2</v>
      </c>
    </row>
    <row r="78" spans="1:104" x14ac:dyDescent="0.2">
      <c r="A78" s="155"/>
      <c r="B78" s="158"/>
      <c r="C78" s="230" t="s">
        <v>162</v>
      </c>
      <c r="D78" s="231"/>
      <c r="E78" s="159">
        <v>2</v>
      </c>
      <c r="F78" s="160"/>
      <c r="G78" s="161"/>
      <c r="M78" s="157" t="s">
        <v>162</v>
      </c>
      <c r="O78" s="148"/>
    </row>
    <row r="79" spans="1:104" x14ac:dyDescent="0.2">
      <c r="A79" s="149">
        <v>25</v>
      </c>
      <c r="B79" s="150" t="s">
        <v>163</v>
      </c>
      <c r="C79" s="151" t="s">
        <v>164</v>
      </c>
      <c r="D79" s="152" t="s">
        <v>165</v>
      </c>
      <c r="E79" s="153">
        <v>3.0060959999999999</v>
      </c>
      <c r="F79" s="204"/>
      <c r="G79" s="154">
        <f>E79*F79</f>
        <v>0</v>
      </c>
      <c r="O79" s="148">
        <v>2</v>
      </c>
      <c r="AA79" s="127">
        <v>7</v>
      </c>
      <c r="AB79" s="127">
        <v>1</v>
      </c>
      <c r="AC79" s="127">
        <v>2</v>
      </c>
      <c r="AZ79" s="127">
        <v>1</v>
      </c>
      <c r="BA79" s="127">
        <f>IF(AZ79=1,G79,0)</f>
        <v>0</v>
      </c>
      <c r="BB79" s="127">
        <f>IF(AZ79=2,G79,0)</f>
        <v>0</v>
      </c>
      <c r="BC79" s="127">
        <f>IF(AZ79=3,G79,0)</f>
        <v>0</v>
      </c>
      <c r="BD79" s="127">
        <f>IF(AZ79=4,G79,0)</f>
        <v>0</v>
      </c>
      <c r="BE79" s="127">
        <f>IF(AZ79=5,G79,0)</f>
        <v>0</v>
      </c>
      <c r="CA79" s="148">
        <v>7</v>
      </c>
      <c r="CB79" s="148">
        <v>1</v>
      </c>
      <c r="CZ79" s="127">
        <v>0</v>
      </c>
    </row>
    <row r="80" spans="1:104" x14ac:dyDescent="0.2">
      <c r="A80" s="149">
        <v>26</v>
      </c>
      <c r="B80" s="150" t="s">
        <v>166</v>
      </c>
      <c r="C80" s="151" t="s">
        <v>167</v>
      </c>
      <c r="D80" s="152" t="s">
        <v>165</v>
      </c>
      <c r="E80" s="153">
        <v>4.5537999999999998</v>
      </c>
      <c r="F80" s="204"/>
      <c r="G80" s="154">
        <f>E80*F80</f>
        <v>0</v>
      </c>
      <c r="O80" s="148">
        <v>2</v>
      </c>
      <c r="AA80" s="127">
        <v>8</v>
      </c>
      <c r="AB80" s="127">
        <v>0</v>
      </c>
      <c r="AC80" s="127">
        <v>3</v>
      </c>
      <c r="AZ80" s="127">
        <v>1</v>
      </c>
      <c r="BA80" s="127">
        <f>IF(AZ80=1,G80,0)</f>
        <v>0</v>
      </c>
      <c r="BB80" s="127">
        <f>IF(AZ80=2,G80,0)</f>
        <v>0</v>
      </c>
      <c r="BC80" s="127">
        <f>IF(AZ80=3,G80,0)</f>
        <v>0</v>
      </c>
      <c r="BD80" s="127">
        <f>IF(AZ80=4,G80,0)</f>
        <v>0</v>
      </c>
      <c r="BE80" s="127">
        <f>IF(AZ80=5,G80,0)</f>
        <v>0</v>
      </c>
      <c r="CA80" s="148">
        <v>8</v>
      </c>
      <c r="CB80" s="148">
        <v>0</v>
      </c>
      <c r="CZ80" s="127">
        <v>0</v>
      </c>
    </row>
    <row r="81" spans="1:104" x14ac:dyDescent="0.2">
      <c r="A81" s="162"/>
      <c r="B81" s="163" t="s">
        <v>76</v>
      </c>
      <c r="C81" s="164" t="str">
        <f>CONCATENATE(B63," ",C63)</f>
        <v>96 Bourání konstrukcí</v>
      </c>
      <c r="D81" s="165"/>
      <c r="E81" s="166"/>
      <c r="F81" s="167"/>
      <c r="G81" s="168">
        <f>SUM(G63:G80)</f>
        <v>0</v>
      </c>
      <c r="O81" s="148">
        <v>4</v>
      </c>
      <c r="BA81" s="169">
        <f>SUM(BA63:BA80)</f>
        <v>0</v>
      </c>
      <c r="BB81" s="169">
        <f>SUM(BB63:BB80)</f>
        <v>0</v>
      </c>
      <c r="BC81" s="169">
        <f>SUM(BC63:BC80)</f>
        <v>0</v>
      </c>
      <c r="BD81" s="169">
        <f>SUM(BD63:BD80)</f>
        <v>0</v>
      </c>
      <c r="BE81" s="169">
        <f>SUM(BE63:BE80)</f>
        <v>0</v>
      </c>
    </row>
    <row r="82" spans="1:104" x14ac:dyDescent="0.2">
      <c r="A82" s="142" t="s">
        <v>74</v>
      </c>
      <c r="B82" s="143" t="s">
        <v>168</v>
      </c>
      <c r="C82" s="144" t="s">
        <v>169</v>
      </c>
      <c r="D82" s="145"/>
      <c r="E82" s="146"/>
      <c r="F82" s="146"/>
      <c r="G82" s="147"/>
      <c r="O82" s="148">
        <v>1</v>
      </c>
    </row>
    <row r="83" spans="1:104" x14ac:dyDescent="0.2">
      <c r="A83" s="149">
        <v>27</v>
      </c>
      <c r="B83" s="150" t="s">
        <v>170</v>
      </c>
      <c r="C83" s="151" t="s">
        <v>171</v>
      </c>
      <c r="D83" s="152" t="s">
        <v>100</v>
      </c>
      <c r="E83" s="153">
        <v>2.8</v>
      </c>
      <c r="F83" s="204"/>
      <c r="G83" s="154">
        <f>E83*F83</f>
        <v>0</v>
      </c>
      <c r="O83" s="148">
        <v>2</v>
      </c>
      <c r="AA83" s="127">
        <v>1</v>
      </c>
      <c r="AB83" s="127">
        <v>1</v>
      </c>
      <c r="AC83" s="127">
        <v>1</v>
      </c>
      <c r="AZ83" s="127">
        <v>1</v>
      </c>
      <c r="BA83" s="127">
        <f>IF(AZ83=1,G83,0)</f>
        <v>0</v>
      </c>
      <c r="BB83" s="127">
        <f>IF(AZ83=2,G83,0)</f>
        <v>0</v>
      </c>
      <c r="BC83" s="127">
        <f>IF(AZ83=3,G83,0)</f>
        <v>0</v>
      </c>
      <c r="BD83" s="127">
        <f>IF(AZ83=4,G83,0)</f>
        <v>0</v>
      </c>
      <c r="BE83" s="127">
        <f>IF(AZ83=5,G83,0)</f>
        <v>0</v>
      </c>
      <c r="CA83" s="148">
        <v>1</v>
      </c>
      <c r="CB83" s="148">
        <v>1</v>
      </c>
      <c r="CZ83" s="127">
        <v>0</v>
      </c>
    </row>
    <row r="84" spans="1:104" x14ac:dyDescent="0.2">
      <c r="A84" s="155"/>
      <c r="B84" s="158"/>
      <c r="C84" s="230" t="s">
        <v>172</v>
      </c>
      <c r="D84" s="231"/>
      <c r="E84" s="159">
        <v>2.8</v>
      </c>
      <c r="F84" s="160"/>
      <c r="G84" s="161"/>
      <c r="M84" s="157" t="s">
        <v>172</v>
      </c>
      <c r="O84" s="148"/>
    </row>
    <row r="85" spans="1:104" x14ac:dyDescent="0.2">
      <c r="A85" s="149">
        <v>28</v>
      </c>
      <c r="B85" s="150" t="s">
        <v>173</v>
      </c>
      <c r="C85" s="151" t="s">
        <v>174</v>
      </c>
      <c r="D85" s="152" t="s">
        <v>100</v>
      </c>
      <c r="E85" s="153">
        <v>6</v>
      </c>
      <c r="F85" s="204"/>
      <c r="G85" s="154">
        <f>E85*F85</f>
        <v>0</v>
      </c>
      <c r="O85" s="148">
        <v>2</v>
      </c>
      <c r="AA85" s="127">
        <v>1</v>
      </c>
      <c r="AB85" s="127">
        <v>1</v>
      </c>
      <c r="AC85" s="127">
        <v>1</v>
      </c>
      <c r="AZ85" s="127">
        <v>1</v>
      </c>
      <c r="BA85" s="127">
        <f>IF(AZ85=1,G85,0)</f>
        <v>0</v>
      </c>
      <c r="BB85" s="127">
        <f>IF(AZ85=2,G85,0)</f>
        <v>0</v>
      </c>
      <c r="BC85" s="127">
        <f>IF(AZ85=3,G85,0)</f>
        <v>0</v>
      </c>
      <c r="BD85" s="127">
        <f>IF(AZ85=4,G85,0)</f>
        <v>0</v>
      </c>
      <c r="BE85" s="127">
        <f>IF(AZ85=5,G85,0)</f>
        <v>0</v>
      </c>
      <c r="CA85" s="148">
        <v>1</v>
      </c>
      <c r="CB85" s="148">
        <v>1</v>
      </c>
      <c r="CZ85" s="127">
        <v>0</v>
      </c>
    </row>
    <row r="86" spans="1:104" x14ac:dyDescent="0.2">
      <c r="A86" s="155"/>
      <c r="B86" s="158"/>
      <c r="C86" s="230" t="s">
        <v>175</v>
      </c>
      <c r="D86" s="231"/>
      <c r="E86" s="159">
        <v>6</v>
      </c>
      <c r="F86" s="160"/>
      <c r="G86" s="161"/>
      <c r="M86" s="157" t="s">
        <v>175</v>
      </c>
      <c r="O86" s="148"/>
    </row>
    <row r="87" spans="1:104" x14ac:dyDescent="0.2">
      <c r="A87" s="149">
        <v>29</v>
      </c>
      <c r="B87" s="150" t="s">
        <v>176</v>
      </c>
      <c r="C87" s="151" t="s">
        <v>177</v>
      </c>
      <c r="D87" s="152" t="s">
        <v>100</v>
      </c>
      <c r="E87" s="153">
        <v>1.6</v>
      </c>
      <c r="F87" s="204"/>
      <c r="G87" s="154">
        <f>E87*F87</f>
        <v>0</v>
      </c>
      <c r="O87" s="148">
        <v>2</v>
      </c>
      <c r="AA87" s="127">
        <v>12</v>
      </c>
      <c r="AB87" s="127">
        <v>0</v>
      </c>
      <c r="AC87" s="127">
        <v>7</v>
      </c>
      <c r="AZ87" s="127">
        <v>1</v>
      </c>
      <c r="BA87" s="127">
        <f>IF(AZ87=1,G87,0)</f>
        <v>0</v>
      </c>
      <c r="BB87" s="127">
        <f>IF(AZ87=2,G87,0)</f>
        <v>0</v>
      </c>
      <c r="BC87" s="127">
        <f>IF(AZ87=3,G87,0)</f>
        <v>0</v>
      </c>
      <c r="BD87" s="127">
        <f>IF(AZ87=4,G87,0)</f>
        <v>0</v>
      </c>
      <c r="BE87" s="127">
        <f>IF(AZ87=5,G87,0)</f>
        <v>0</v>
      </c>
      <c r="CA87" s="148">
        <v>12</v>
      </c>
      <c r="CB87" s="148">
        <v>0</v>
      </c>
      <c r="CZ87" s="127">
        <v>0</v>
      </c>
    </row>
    <row r="88" spans="1:104" x14ac:dyDescent="0.2">
      <c r="A88" s="155"/>
      <c r="B88" s="158"/>
      <c r="C88" s="230" t="s">
        <v>178</v>
      </c>
      <c r="D88" s="231"/>
      <c r="E88" s="159">
        <v>1.6</v>
      </c>
      <c r="F88" s="160"/>
      <c r="G88" s="161"/>
      <c r="M88" s="157" t="s">
        <v>178</v>
      </c>
      <c r="O88" s="148"/>
    </row>
    <row r="89" spans="1:104" x14ac:dyDescent="0.2">
      <c r="A89" s="162"/>
      <c r="B89" s="163" t="s">
        <v>76</v>
      </c>
      <c r="C89" s="164" t="str">
        <f>CONCATENATE(B82," ",C82)</f>
        <v>97 Prorážení otvorů</v>
      </c>
      <c r="D89" s="165"/>
      <c r="E89" s="166"/>
      <c r="F89" s="167"/>
      <c r="G89" s="168">
        <f>SUM(G82:G88)</f>
        <v>0</v>
      </c>
      <c r="O89" s="148">
        <v>4</v>
      </c>
      <c r="BA89" s="169">
        <f>SUM(BA82:BA88)</f>
        <v>0</v>
      </c>
      <c r="BB89" s="169">
        <f>SUM(BB82:BB88)</f>
        <v>0</v>
      </c>
      <c r="BC89" s="169">
        <f>SUM(BC82:BC88)</f>
        <v>0</v>
      </c>
      <c r="BD89" s="169">
        <f>SUM(BD82:BD88)</f>
        <v>0</v>
      </c>
      <c r="BE89" s="169">
        <f>SUM(BE82:BE88)</f>
        <v>0</v>
      </c>
    </row>
    <row r="90" spans="1:104" x14ac:dyDescent="0.2">
      <c r="A90" s="142" t="s">
        <v>74</v>
      </c>
      <c r="B90" s="143" t="s">
        <v>179</v>
      </c>
      <c r="C90" s="144" t="s">
        <v>180</v>
      </c>
      <c r="D90" s="145"/>
      <c r="E90" s="146"/>
      <c r="F90" s="146"/>
      <c r="G90" s="147"/>
      <c r="O90" s="148">
        <v>1</v>
      </c>
    </row>
    <row r="91" spans="1:104" ht="22.5" x14ac:dyDescent="0.2">
      <c r="A91" s="149">
        <v>30</v>
      </c>
      <c r="B91" s="150" t="s">
        <v>181</v>
      </c>
      <c r="C91" s="151" t="s">
        <v>182</v>
      </c>
      <c r="D91" s="152" t="s">
        <v>81</v>
      </c>
      <c r="E91" s="153">
        <v>1</v>
      </c>
      <c r="F91" s="204"/>
      <c r="G91" s="154">
        <f>E91*F91</f>
        <v>0</v>
      </c>
      <c r="O91" s="148">
        <v>2</v>
      </c>
      <c r="AA91" s="127">
        <v>1</v>
      </c>
      <c r="AB91" s="127">
        <v>7</v>
      </c>
      <c r="AC91" s="127">
        <v>7</v>
      </c>
      <c r="AZ91" s="127">
        <v>2</v>
      </c>
      <c r="BA91" s="127">
        <f>IF(AZ91=1,G91,0)</f>
        <v>0</v>
      </c>
      <c r="BB91" s="127">
        <f>IF(AZ91=2,G91,0)</f>
        <v>0</v>
      </c>
      <c r="BC91" s="127">
        <f>IF(AZ91=3,G91,0)</f>
        <v>0</v>
      </c>
      <c r="BD91" s="127">
        <f>IF(AZ91=4,G91,0)</f>
        <v>0</v>
      </c>
      <c r="BE91" s="127">
        <f>IF(AZ91=5,G91,0)</f>
        <v>0</v>
      </c>
      <c r="CA91" s="148">
        <v>1</v>
      </c>
      <c r="CB91" s="148">
        <v>7</v>
      </c>
      <c r="CZ91" s="127">
        <v>2.7000000000000001E-3</v>
      </c>
    </row>
    <row r="92" spans="1:104" x14ac:dyDescent="0.2">
      <c r="A92" s="155"/>
      <c r="B92" s="156"/>
      <c r="C92" s="232" t="s">
        <v>183</v>
      </c>
      <c r="D92" s="233"/>
      <c r="E92" s="233"/>
      <c r="F92" s="233"/>
      <c r="G92" s="234"/>
      <c r="L92" s="157" t="s">
        <v>183</v>
      </c>
      <c r="O92" s="148">
        <v>3</v>
      </c>
    </row>
    <row r="93" spans="1:104" x14ac:dyDescent="0.2">
      <c r="A93" s="155"/>
      <c r="B93" s="156"/>
      <c r="C93" s="232" t="s">
        <v>184</v>
      </c>
      <c r="D93" s="233"/>
      <c r="E93" s="233"/>
      <c r="F93" s="233"/>
      <c r="G93" s="234"/>
      <c r="L93" s="157" t="s">
        <v>184</v>
      </c>
      <c r="O93" s="148">
        <v>3</v>
      </c>
    </row>
    <row r="94" spans="1:104" x14ac:dyDescent="0.2">
      <c r="A94" s="155"/>
      <c r="B94" s="156"/>
      <c r="C94" s="232" t="s">
        <v>185</v>
      </c>
      <c r="D94" s="233"/>
      <c r="E94" s="233"/>
      <c r="F94" s="233"/>
      <c r="G94" s="234"/>
      <c r="L94" s="157" t="s">
        <v>185</v>
      </c>
      <c r="O94" s="148">
        <v>3</v>
      </c>
    </row>
    <row r="95" spans="1:104" x14ac:dyDescent="0.2">
      <c r="A95" s="155"/>
      <c r="B95" s="156"/>
      <c r="C95" s="232" t="s">
        <v>186</v>
      </c>
      <c r="D95" s="233"/>
      <c r="E95" s="233"/>
      <c r="F95" s="233"/>
      <c r="G95" s="234"/>
      <c r="L95" s="157" t="s">
        <v>186</v>
      </c>
      <c r="O95" s="148">
        <v>3</v>
      </c>
    </row>
    <row r="96" spans="1:104" x14ac:dyDescent="0.2">
      <c r="A96" s="155"/>
      <c r="B96" s="158"/>
      <c r="C96" s="230" t="s">
        <v>75</v>
      </c>
      <c r="D96" s="231"/>
      <c r="E96" s="159">
        <v>1</v>
      </c>
      <c r="F96" s="160"/>
      <c r="G96" s="161"/>
      <c r="M96" s="157">
        <v>1</v>
      </c>
      <c r="O96" s="148"/>
    </row>
    <row r="97" spans="1:104" ht="22.5" x14ac:dyDescent="0.2">
      <c r="A97" s="149">
        <v>31</v>
      </c>
      <c r="B97" s="150" t="s">
        <v>187</v>
      </c>
      <c r="C97" s="151" t="s">
        <v>188</v>
      </c>
      <c r="D97" s="152" t="s">
        <v>81</v>
      </c>
      <c r="E97" s="153">
        <v>1</v>
      </c>
      <c r="F97" s="204"/>
      <c r="G97" s="154">
        <f>E97*F97</f>
        <v>0</v>
      </c>
      <c r="O97" s="148">
        <v>2</v>
      </c>
      <c r="AA97" s="127">
        <v>1</v>
      </c>
      <c r="AB97" s="127">
        <v>7</v>
      </c>
      <c r="AC97" s="127">
        <v>7</v>
      </c>
      <c r="AZ97" s="127">
        <v>2</v>
      </c>
      <c r="BA97" s="127">
        <f>IF(AZ97=1,G97,0)</f>
        <v>0</v>
      </c>
      <c r="BB97" s="127">
        <f>IF(AZ97=2,G97,0)</f>
        <v>0</v>
      </c>
      <c r="BC97" s="127">
        <f>IF(AZ97=3,G97,0)</f>
        <v>0</v>
      </c>
      <c r="BD97" s="127">
        <f>IF(AZ97=4,G97,0)</f>
        <v>0</v>
      </c>
      <c r="BE97" s="127">
        <f>IF(AZ97=5,G97,0)</f>
        <v>0</v>
      </c>
      <c r="CA97" s="148">
        <v>1</v>
      </c>
      <c r="CB97" s="148">
        <v>7</v>
      </c>
      <c r="CZ97" s="127">
        <v>5.0000000000000001E-3</v>
      </c>
    </row>
    <row r="98" spans="1:104" x14ac:dyDescent="0.2">
      <c r="A98" s="155"/>
      <c r="B98" s="156"/>
      <c r="C98" s="232" t="s">
        <v>189</v>
      </c>
      <c r="D98" s="233"/>
      <c r="E98" s="233"/>
      <c r="F98" s="233"/>
      <c r="G98" s="234"/>
      <c r="L98" s="157" t="s">
        <v>189</v>
      </c>
      <c r="O98" s="148">
        <v>3</v>
      </c>
    </row>
    <row r="99" spans="1:104" x14ac:dyDescent="0.2">
      <c r="A99" s="155"/>
      <c r="B99" s="156"/>
      <c r="C99" s="232" t="s">
        <v>335</v>
      </c>
      <c r="D99" s="233"/>
      <c r="E99" s="233"/>
      <c r="F99" s="233"/>
      <c r="G99" s="234"/>
      <c r="L99" s="157" t="s">
        <v>190</v>
      </c>
      <c r="O99" s="148">
        <v>3</v>
      </c>
    </row>
    <row r="100" spans="1:104" x14ac:dyDescent="0.2">
      <c r="A100" s="155"/>
      <c r="B100" s="156"/>
      <c r="C100" s="232" t="s">
        <v>191</v>
      </c>
      <c r="D100" s="233"/>
      <c r="E100" s="233"/>
      <c r="F100" s="233"/>
      <c r="G100" s="234"/>
      <c r="L100" s="157" t="s">
        <v>191</v>
      </c>
      <c r="O100" s="148">
        <v>3</v>
      </c>
    </row>
    <row r="101" spans="1:104" x14ac:dyDescent="0.2">
      <c r="A101" s="155"/>
      <c r="B101" s="156"/>
      <c r="C101" s="232" t="s">
        <v>192</v>
      </c>
      <c r="D101" s="233"/>
      <c r="E101" s="233"/>
      <c r="F101" s="233"/>
      <c r="G101" s="234"/>
      <c r="L101" s="157" t="s">
        <v>192</v>
      </c>
      <c r="O101" s="148">
        <v>3</v>
      </c>
    </row>
    <row r="102" spans="1:104" x14ac:dyDescent="0.2">
      <c r="A102" s="155"/>
      <c r="B102" s="156"/>
      <c r="C102" s="232" t="s">
        <v>186</v>
      </c>
      <c r="D102" s="233"/>
      <c r="E102" s="233"/>
      <c r="F102" s="233"/>
      <c r="G102" s="234"/>
      <c r="L102" s="157" t="s">
        <v>186</v>
      </c>
      <c r="O102" s="148">
        <v>3</v>
      </c>
    </row>
    <row r="103" spans="1:104" x14ac:dyDescent="0.2">
      <c r="A103" s="155"/>
      <c r="B103" s="158"/>
      <c r="C103" s="230" t="s">
        <v>75</v>
      </c>
      <c r="D103" s="231"/>
      <c r="E103" s="159">
        <v>1</v>
      </c>
      <c r="F103" s="160"/>
      <c r="G103" s="161"/>
      <c r="M103" s="157">
        <v>1</v>
      </c>
      <c r="O103" s="148"/>
    </row>
    <row r="104" spans="1:104" ht="22.5" x14ac:dyDescent="0.2">
      <c r="A104" s="149">
        <v>32</v>
      </c>
      <c r="B104" s="150" t="s">
        <v>193</v>
      </c>
      <c r="C104" s="151" t="s">
        <v>194</v>
      </c>
      <c r="D104" s="152" t="s">
        <v>81</v>
      </c>
      <c r="E104" s="153">
        <v>1</v>
      </c>
      <c r="F104" s="204"/>
      <c r="G104" s="154">
        <f>E104*F104</f>
        <v>0</v>
      </c>
      <c r="O104" s="148">
        <v>2</v>
      </c>
      <c r="AA104" s="127">
        <v>1</v>
      </c>
      <c r="AB104" s="127">
        <v>7</v>
      </c>
      <c r="AC104" s="127">
        <v>7</v>
      </c>
      <c r="AZ104" s="127">
        <v>2</v>
      </c>
      <c r="BA104" s="127">
        <f>IF(AZ104=1,G104,0)</f>
        <v>0</v>
      </c>
      <c r="BB104" s="127">
        <f>IF(AZ104=2,G104,0)</f>
        <v>0</v>
      </c>
      <c r="BC104" s="127">
        <f>IF(AZ104=3,G104,0)</f>
        <v>0</v>
      </c>
      <c r="BD104" s="127">
        <f>IF(AZ104=4,G104,0)</f>
        <v>0</v>
      </c>
      <c r="BE104" s="127">
        <f>IF(AZ104=5,G104,0)</f>
        <v>0</v>
      </c>
      <c r="CA104" s="148">
        <v>1</v>
      </c>
      <c r="CB104" s="148">
        <v>7</v>
      </c>
      <c r="CZ104" s="127">
        <v>2.7000000000000001E-3</v>
      </c>
    </row>
    <row r="105" spans="1:104" x14ac:dyDescent="0.2">
      <c r="A105" s="155"/>
      <c r="B105" s="156"/>
      <c r="C105" s="232" t="s">
        <v>183</v>
      </c>
      <c r="D105" s="233"/>
      <c r="E105" s="233"/>
      <c r="F105" s="233"/>
      <c r="G105" s="234"/>
      <c r="L105" s="157" t="s">
        <v>183</v>
      </c>
      <c r="O105" s="148">
        <v>3</v>
      </c>
    </row>
    <row r="106" spans="1:104" x14ac:dyDescent="0.2">
      <c r="A106" s="155"/>
      <c r="B106" s="156"/>
      <c r="C106" s="232" t="s">
        <v>195</v>
      </c>
      <c r="D106" s="233"/>
      <c r="E106" s="233"/>
      <c r="F106" s="233"/>
      <c r="G106" s="234"/>
      <c r="L106" s="157" t="s">
        <v>195</v>
      </c>
      <c r="O106" s="148">
        <v>3</v>
      </c>
    </row>
    <row r="107" spans="1:104" x14ac:dyDescent="0.2">
      <c r="A107" s="155"/>
      <c r="B107" s="156"/>
      <c r="C107" s="232" t="s">
        <v>185</v>
      </c>
      <c r="D107" s="233"/>
      <c r="E107" s="233"/>
      <c r="F107" s="233"/>
      <c r="G107" s="234"/>
      <c r="L107" s="157" t="s">
        <v>185</v>
      </c>
      <c r="O107" s="148">
        <v>3</v>
      </c>
    </row>
    <row r="108" spans="1:104" x14ac:dyDescent="0.2">
      <c r="A108" s="155"/>
      <c r="B108" s="156"/>
      <c r="C108" s="232" t="s">
        <v>186</v>
      </c>
      <c r="D108" s="233"/>
      <c r="E108" s="233"/>
      <c r="F108" s="233"/>
      <c r="G108" s="234"/>
      <c r="L108" s="157" t="s">
        <v>186</v>
      </c>
      <c r="O108" s="148">
        <v>3</v>
      </c>
    </row>
    <row r="109" spans="1:104" x14ac:dyDescent="0.2">
      <c r="A109" s="155"/>
      <c r="B109" s="158"/>
      <c r="C109" s="230" t="s">
        <v>75</v>
      </c>
      <c r="D109" s="231"/>
      <c r="E109" s="159">
        <v>1</v>
      </c>
      <c r="F109" s="160"/>
      <c r="G109" s="161"/>
      <c r="M109" s="157">
        <v>1</v>
      </c>
      <c r="O109" s="148"/>
    </row>
    <row r="110" spans="1:104" ht="22.5" x14ac:dyDescent="0.2">
      <c r="A110" s="149">
        <v>33</v>
      </c>
      <c r="B110" s="150" t="s">
        <v>196</v>
      </c>
      <c r="C110" s="151" t="s">
        <v>197</v>
      </c>
      <c r="D110" s="152" t="s">
        <v>81</v>
      </c>
      <c r="E110" s="153">
        <v>1</v>
      </c>
      <c r="F110" s="204"/>
      <c r="G110" s="154">
        <f>E110*F110</f>
        <v>0</v>
      </c>
      <c r="O110" s="148">
        <v>2</v>
      </c>
      <c r="AA110" s="127">
        <v>1</v>
      </c>
      <c r="AB110" s="127">
        <v>7</v>
      </c>
      <c r="AC110" s="127">
        <v>7</v>
      </c>
      <c r="AZ110" s="127">
        <v>2</v>
      </c>
      <c r="BA110" s="127">
        <f>IF(AZ110=1,G110,0)</f>
        <v>0</v>
      </c>
      <c r="BB110" s="127">
        <f>IF(AZ110=2,G110,0)</f>
        <v>0</v>
      </c>
      <c r="BC110" s="127">
        <f>IF(AZ110=3,G110,0)</f>
        <v>0</v>
      </c>
      <c r="BD110" s="127">
        <f>IF(AZ110=4,G110,0)</f>
        <v>0</v>
      </c>
      <c r="BE110" s="127">
        <f>IF(AZ110=5,G110,0)</f>
        <v>0</v>
      </c>
      <c r="CA110" s="148">
        <v>1</v>
      </c>
      <c r="CB110" s="148">
        <v>7</v>
      </c>
      <c r="CZ110" s="127">
        <v>5.0000000000000001E-3</v>
      </c>
    </row>
    <row r="111" spans="1:104" x14ac:dyDescent="0.2">
      <c r="A111" s="155"/>
      <c r="B111" s="156"/>
      <c r="C111" s="232" t="s">
        <v>189</v>
      </c>
      <c r="D111" s="233"/>
      <c r="E111" s="233"/>
      <c r="F111" s="233"/>
      <c r="G111" s="234"/>
      <c r="L111" s="157" t="s">
        <v>189</v>
      </c>
      <c r="O111" s="148">
        <v>3</v>
      </c>
    </row>
    <row r="112" spans="1:104" x14ac:dyDescent="0.2">
      <c r="A112" s="155"/>
      <c r="B112" s="156"/>
      <c r="C112" s="232" t="s">
        <v>190</v>
      </c>
      <c r="D112" s="233"/>
      <c r="E112" s="233"/>
      <c r="F112" s="233"/>
      <c r="G112" s="234"/>
      <c r="L112" s="157" t="s">
        <v>190</v>
      </c>
      <c r="O112" s="148">
        <v>3</v>
      </c>
    </row>
    <row r="113" spans="1:104" x14ac:dyDescent="0.2">
      <c r="A113" s="155"/>
      <c r="B113" s="156"/>
      <c r="C113" s="232" t="s">
        <v>191</v>
      </c>
      <c r="D113" s="233"/>
      <c r="E113" s="233"/>
      <c r="F113" s="233"/>
      <c r="G113" s="234"/>
      <c r="L113" s="157" t="s">
        <v>191</v>
      </c>
      <c r="O113" s="148">
        <v>3</v>
      </c>
    </row>
    <row r="114" spans="1:104" x14ac:dyDescent="0.2">
      <c r="A114" s="155"/>
      <c r="B114" s="156"/>
      <c r="C114" s="232" t="s">
        <v>198</v>
      </c>
      <c r="D114" s="233"/>
      <c r="E114" s="233"/>
      <c r="F114" s="233"/>
      <c r="G114" s="234"/>
      <c r="L114" s="157" t="s">
        <v>198</v>
      </c>
      <c r="O114" s="148">
        <v>3</v>
      </c>
    </row>
    <row r="115" spans="1:104" x14ac:dyDescent="0.2">
      <c r="A115" s="155"/>
      <c r="B115" s="156"/>
      <c r="C115" s="232" t="s">
        <v>186</v>
      </c>
      <c r="D115" s="233"/>
      <c r="E115" s="233"/>
      <c r="F115" s="233"/>
      <c r="G115" s="234"/>
      <c r="L115" s="157" t="s">
        <v>186</v>
      </c>
      <c r="O115" s="148">
        <v>3</v>
      </c>
    </row>
    <row r="116" spans="1:104" x14ac:dyDescent="0.2">
      <c r="A116" s="155"/>
      <c r="B116" s="158"/>
      <c r="C116" s="230" t="s">
        <v>75</v>
      </c>
      <c r="D116" s="231"/>
      <c r="E116" s="159">
        <v>1</v>
      </c>
      <c r="F116" s="160"/>
      <c r="G116" s="161"/>
      <c r="M116" s="157">
        <v>1</v>
      </c>
      <c r="O116" s="148"/>
    </row>
    <row r="117" spans="1:104" x14ac:dyDescent="0.2">
      <c r="A117" s="149">
        <v>34</v>
      </c>
      <c r="B117" s="150" t="s">
        <v>199</v>
      </c>
      <c r="C117" s="151" t="s">
        <v>200</v>
      </c>
      <c r="D117" s="152" t="s">
        <v>81</v>
      </c>
      <c r="E117" s="153">
        <v>2</v>
      </c>
      <c r="F117" s="204"/>
      <c r="G117" s="154">
        <f>E117*F117</f>
        <v>0</v>
      </c>
      <c r="O117" s="148">
        <v>2</v>
      </c>
      <c r="AA117" s="127">
        <v>1</v>
      </c>
      <c r="AB117" s="127">
        <v>7</v>
      </c>
      <c r="AC117" s="127">
        <v>7</v>
      </c>
      <c r="AZ117" s="127">
        <v>2</v>
      </c>
      <c r="BA117" s="127">
        <f>IF(AZ117=1,G117,0)</f>
        <v>0</v>
      </c>
      <c r="BB117" s="127">
        <f>IF(AZ117=2,G117,0)</f>
        <v>0</v>
      </c>
      <c r="BC117" s="127">
        <f>IF(AZ117=3,G117,0)</f>
        <v>0</v>
      </c>
      <c r="BD117" s="127">
        <f>IF(AZ117=4,G117,0)</f>
        <v>0</v>
      </c>
      <c r="BE117" s="127">
        <f>IF(AZ117=5,G117,0)</f>
        <v>0</v>
      </c>
      <c r="CA117" s="148">
        <v>1</v>
      </c>
      <c r="CB117" s="148">
        <v>7</v>
      </c>
      <c r="CZ117" s="127">
        <v>0</v>
      </c>
    </row>
    <row r="118" spans="1:104" x14ac:dyDescent="0.2">
      <c r="A118" s="155"/>
      <c r="B118" s="158"/>
      <c r="C118" s="230" t="s">
        <v>82</v>
      </c>
      <c r="D118" s="231"/>
      <c r="E118" s="159">
        <v>2</v>
      </c>
      <c r="F118" s="160"/>
      <c r="G118" s="161"/>
      <c r="M118" s="157">
        <v>2</v>
      </c>
      <c r="O118" s="148"/>
    </row>
    <row r="119" spans="1:104" ht="22.5" x14ac:dyDescent="0.2">
      <c r="A119" s="149">
        <v>35</v>
      </c>
      <c r="B119" s="150" t="s">
        <v>201</v>
      </c>
      <c r="C119" s="151" t="s">
        <v>202</v>
      </c>
      <c r="D119" s="152" t="s">
        <v>203</v>
      </c>
      <c r="E119" s="153">
        <v>2</v>
      </c>
      <c r="F119" s="204"/>
      <c r="G119" s="154">
        <f>E119*F119</f>
        <v>0</v>
      </c>
      <c r="O119" s="148">
        <v>2</v>
      </c>
      <c r="AA119" s="127">
        <v>12</v>
      </c>
      <c r="AB119" s="127">
        <v>0</v>
      </c>
      <c r="AC119" s="127">
        <v>110</v>
      </c>
      <c r="AZ119" s="127">
        <v>2</v>
      </c>
      <c r="BA119" s="127">
        <f>IF(AZ119=1,G119,0)</f>
        <v>0</v>
      </c>
      <c r="BB119" s="127">
        <f>IF(AZ119=2,G119,0)</f>
        <v>0</v>
      </c>
      <c r="BC119" s="127">
        <f>IF(AZ119=3,G119,0)</f>
        <v>0</v>
      </c>
      <c r="BD119" s="127">
        <f>IF(AZ119=4,G119,0)</f>
        <v>0</v>
      </c>
      <c r="BE119" s="127">
        <f>IF(AZ119=5,G119,0)</f>
        <v>0</v>
      </c>
      <c r="CA119" s="148">
        <v>12</v>
      </c>
      <c r="CB119" s="148">
        <v>0</v>
      </c>
      <c r="CZ119" s="127">
        <v>0.22</v>
      </c>
    </row>
    <row r="120" spans="1:104" ht="33.75" x14ac:dyDescent="0.2">
      <c r="A120" s="155"/>
      <c r="B120" s="156"/>
      <c r="C120" s="232" t="s">
        <v>204</v>
      </c>
      <c r="D120" s="233"/>
      <c r="E120" s="233"/>
      <c r="F120" s="233"/>
      <c r="G120" s="234"/>
      <c r="L120" s="157" t="s">
        <v>204</v>
      </c>
      <c r="O120" s="148">
        <v>3</v>
      </c>
    </row>
    <row r="121" spans="1:104" x14ac:dyDescent="0.2">
      <c r="A121" s="155"/>
      <c r="B121" s="156"/>
      <c r="C121" s="232" t="s">
        <v>205</v>
      </c>
      <c r="D121" s="233"/>
      <c r="E121" s="233"/>
      <c r="F121" s="233"/>
      <c r="G121" s="234"/>
      <c r="L121" s="157" t="s">
        <v>205</v>
      </c>
      <c r="O121" s="148">
        <v>3</v>
      </c>
    </row>
    <row r="122" spans="1:104" x14ac:dyDescent="0.2">
      <c r="A122" s="155"/>
      <c r="B122" s="156"/>
      <c r="C122" s="232" t="s">
        <v>206</v>
      </c>
      <c r="D122" s="233"/>
      <c r="E122" s="233"/>
      <c r="F122" s="233"/>
      <c r="G122" s="234"/>
      <c r="L122" s="157" t="s">
        <v>206</v>
      </c>
      <c r="O122" s="148">
        <v>3</v>
      </c>
    </row>
    <row r="123" spans="1:104" x14ac:dyDescent="0.2">
      <c r="A123" s="155"/>
      <c r="B123" s="156"/>
      <c r="C123" s="232" t="s">
        <v>207</v>
      </c>
      <c r="D123" s="233"/>
      <c r="E123" s="233"/>
      <c r="F123" s="233"/>
      <c r="G123" s="234"/>
      <c r="L123" s="157" t="s">
        <v>207</v>
      </c>
      <c r="O123" s="148">
        <v>3</v>
      </c>
    </row>
    <row r="124" spans="1:104" x14ac:dyDescent="0.2">
      <c r="A124" s="155"/>
      <c r="B124" s="156"/>
      <c r="C124" s="232" t="s">
        <v>208</v>
      </c>
      <c r="D124" s="233"/>
      <c r="E124" s="233"/>
      <c r="F124" s="233"/>
      <c r="G124" s="234"/>
      <c r="L124" s="157" t="s">
        <v>208</v>
      </c>
      <c r="O124" s="148">
        <v>3</v>
      </c>
    </row>
    <row r="125" spans="1:104" x14ac:dyDescent="0.2">
      <c r="A125" s="155"/>
      <c r="B125" s="156"/>
      <c r="C125" s="235" t="s">
        <v>336</v>
      </c>
      <c r="D125" s="236"/>
      <c r="E125" s="236"/>
      <c r="F125" s="236"/>
      <c r="G125" s="237"/>
      <c r="L125" s="157" t="s">
        <v>209</v>
      </c>
      <c r="O125" s="148">
        <v>3</v>
      </c>
    </row>
    <row r="126" spans="1:104" x14ac:dyDescent="0.2">
      <c r="A126" s="155"/>
      <c r="B126" s="156"/>
      <c r="C126" s="232" t="s">
        <v>210</v>
      </c>
      <c r="D126" s="233"/>
      <c r="E126" s="233"/>
      <c r="F126" s="233"/>
      <c r="G126" s="234"/>
      <c r="L126" s="157" t="s">
        <v>210</v>
      </c>
      <c r="O126" s="148">
        <v>3</v>
      </c>
    </row>
    <row r="127" spans="1:104" x14ac:dyDescent="0.2">
      <c r="A127" s="155"/>
      <c r="B127" s="156"/>
      <c r="C127" s="232" t="s">
        <v>211</v>
      </c>
      <c r="D127" s="233"/>
      <c r="E127" s="233"/>
      <c r="F127" s="233"/>
      <c r="G127" s="234"/>
      <c r="L127" s="157" t="s">
        <v>211</v>
      </c>
      <c r="O127" s="148">
        <v>3</v>
      </c>
    </row>
    <row r="128" spans="1:104" x14ac:dyDescent="0.2">
      <c r="A128" s="155"/>
      <c r="B128" s="156"/>
      <c r="C128" s="232" t="s">
        <v>212</v>
      </c>
      <c r="D128" s="233"/>
      <c r="E128" s="233"/>
      <c r="F128" s="233"/>
      <c r="G128" s="234"/>
      <c r="L128" s="157" t="s">
        <v>212</v>
      </c>
      <c r="O128" s="148">
        <v>3</v>
      </c>
    </row>
    <row r="129" spans="1:104" x14ac:dyDescent="0.2">
      <c r="A129" s="155"/>
      <c r="B129" s="156"/>
      <c r="C129" s="232" t="s">
        <v>213</v>
      </c>
      <c r="D129" s="233"/>
      <c r="E129" s="233"/>
      <c r="F129" s="233"/>
      <c r="G129" s="234"/>
      <c r="L129" s="157" t="s">
        <v>213</v>
      </c>
      <c r="O129" s="148">
        <v>3</v>
      </c>
    </row>
    <row r="130" spans="1:104" x14ac:dyDescent="0.2">
      <c r="A130" s="155"/>
      <c r="B130" s="156"/>
      <c r="C130" s="232" t="s">
        <v>214</v>
      </c>
      <c r="D130" s="233"/>
      <c r="E130" s="233"/>
      <c r="F130" s="233"/>
      <c r="G130" s="234"/>
      <c r="L130" s="157" t="s">
        <v>214</v>
      </c>
      <c r="O130" s="148">
        <v>3</v>
      </c>
    </row>
    <row r="131" spans="1:104" x14ac:dyDescent="0.2">
      <c r="A131" s="155"/>
      <c r="B131" s="156"/>
      <c r="C131" s="232"/>
      <c r="D131" s="233"/>
      <c r="E131" s="233"/>
      <c r="F131" s="233"/>
      <c r="G131" s="234"/>
      <c r="L131" s="157"/>
      <c r="O131" s="148">
        <v>3</v>
      </c>
    </row>
    <row r="132" spans="1:104" x14ac:dyDescent="0.2">
      <c r="A132" s="155"/>
      <c r="B132" s="156"/>
      <c r="C132" s="232" t="s">
        <v>215</v>
      </c>
      <c r="D132" s="233"/>
      <c r="E132" s="233"/>
      <c r="F132" s="233"/>
      <c r="G132" s="234"/>
      <c r="L132" s="157" t="s">
        <v>215</v>
      </c>
      <c r="O132" s="148">
        <v>3</v>
      </c>
    </row>
    <row r="133" spans="1:104" x14ac:dyDescent="0.2">
      <c r="A133" s="155"/>
      <c r="B133" s="156"/>
      <c r="C133" s="232" t="s">
        <v>216</v>
      </c>
      <c r="D133" s="233"/>
      <c r="E133" s="233"/>
      <c r="F133" s="233"/>
      <c r="G133" s="234"/>
      <c r="L133" s="157" t="s">
        <v>216</v>
      </c>
      <c r="O133" s="148">
        <v>3</v>
      </c>
    </row>
    <row r="134" spans="1:104" x14ac:dyDescent="0.2">
      <c r="A134" s="155"/>
      <c r="B134" s="156"/>
      <c r="C134" s="232" t="s">
        <v>217</v>
      </c>
      <c r="D134" s="233"/>
      <c r="E134" s="233"/>
      <c r="F134" s="233"/>
      <c r="G134" s="234"/>
      <c r="L134" s="157" t="s">
        <v>217</v>
      </c>
      <c r="O134" s="148">
        <v>3</v>
      </c>
    </row>
    <row r="135" spans="1:104" x14ac:dyDescent="0.2">
      <c r="A135" s="155"/>
      <c r="B135" s="156"/>
      <c r="C135" s="232" t="s">
        <v>218</v>
      </c>
      <c r="D135" s="233"/>
      <c r="E135" s="233"/>
      <c r="F135" s="233"/>
      <c r="G135" s="234"/>
      <c r="L135" s="157" t="s">
        <v>218</v>
      </c>
      <c r="O135" s="148">
        <v>3</v>
      </c>
    </row>
    <row r="136" spans="1:104" x14ac:dyDescent="0.2">
      <c r="A136" s="155"/>
      <c r="B136" s="156"/>
      <c r="C136" s="232" t="s">
        <v>219</v>
      </c>
      <c r="D136" s="233"/>
      <c r="E136" s="233"/>
      <c r="F136" s="233"/>
      <c r="G136" s="234"/>
      <c r="L136" s="157" t="s">
        <v>219</v>
      </c>
      <c r="O136" s="148">
        <v>3</v>
      </c>
    </row>
    <row r="137" spans="1:104" x14ac:dyDescent="0.2">
      <c r="A137" s="155"/>
      <c r="B137" s="156"/>
      <c r="C137" s="232" t="s">
        <v>220</v>
      </c>
      <c r="D137" s="233"/>
      <c r="E137" s="233"/>
      <c r="F137" s="233"/>
      <c r="G137" s="234"/>
      <c r="L137" s="157" t="s">
        <v>220</v>
      </c>
      <c r="O137" s="148">
        <v>3</v>
      </c>
    </row>
    <row r="138" spans="1:104" x14ac:dyDescent="0.2">
      <c r="A138" s="155"/>
      <c r="B138" s="156"/>
      <c r="C138" s="232" t="s">
        <v>221</v>
      </c>
      <c r="D138" s="233"/>
      <c r="E138" s="233"/>
      <c r="F138" s="233"/>
      <c r="G138" s="234"/>
      <c r="L138" s="157" t="s">
        <v>221</v>
      </c>
      <c r="O138" s="148">
        <v>3</v>
      </c>
    </row>
    <row r="139" spans="1:104" x14ac:dyDescent="0.2">
      <c r="A139" s="155"/>
      <c r="B139" s="156"/>
      <c r="C139" s="232" t="s">
        <v>222</v>
      </c>
      <c r="D139" s="233"/>
      <c r="E139" s="233"/>
      <c r="F139" s="233"/>
      <c r="G139" s="234"/>
      <c r="L139" s="157" t="s">
        <v>222</v>
      </c>
      <c r="O139" s="148">
        <v>3</v>
      </c>
    </row>
    <row r="140" spans="1:104" x14ac:dyDescent="0.2">
      <c r="A140" s="155"/>
      <c r="B140" s="156"/>
      <c r="C140" s="232"/>
      <c r="D140" s="233"/>
      <c r="E140" s="233"/>
      <c r="F140" s="233"/>
      <c r="G140" s="234"/>
      <c r="L140" s="157"/>
      <c r="O140" s="148">
        <v>3</v>
      </c>
    </row>
    <row r="141" spans="1:104" ht="22.5" x14ac:dyDescent="0.2">
      <c r="A141" s="155"/>
      <c r="B141" s="156"/>
      <c r="C141" s="232" t="s">
        <v>223</v>
      </c>
      <c r="D141" s="233"/>
      <c r="E141" s="233"/>
      <c r="F141" s="233"/>
      <c r="G141" s="234"/>
      <c r="L141" s="157" t="s">
        <v>223</v>
      </c>
      <c r="O141" s="148">
        <v>3</v>
      </c>
    </row>
    <row r="142" spans="1:104" x14ac:dyDescent="0.2">
      <c r="A142" s="155"/>
      <c r="B142" s="156"/>
      <c r="C142" s="232"/>
      <c r="D142" s="233"/>
      <c r="E142" s="233"/>
      <c r="F142" s="233"/>
      <c r="G142" s="234"/>
      <c r="L142" s="157"/>
      <c r="O142" s="148">
        <v>3</v>
      </c>
    </row>
    <row r="143" spans="1:104" x14ac:dyDescent="0.2">
      <c r="A143" s="155"/>
      <c r="B143" s="158"/>
      <c r="C143" s="230" t="s">
        <v>224</v>
      </c>
      <c r="D143" s="231"/>
      <c r="E143" s="159">
        <v>2</v>
      </c>
      <c r="F143" s="160"/>
      <c r="G143" s="161"/>
      <c r="M143" s="157" t="s">
        <v>224</v>
      </c>
      <c r="O143" s="148"/>
    </row>
    <row r="144" spans="1:104" ht="22.5" x14ac:dyDescent="0.2">
      <c r="A144" s="149">
        <v>36</v>
      </c>
      <c r="B144" s="150" t="s">
        <v>225</v>
      </c>
      <c r="C144" s="151" t="s">
        <v>226</v>
      </c>
      <c r="D144" s="152" t="s">
        <v>81</v>
      </c>
      <c r="E144" s="153">
        <v>1</v>
      </c>
      <c r="F144" s="204"/>
      <c r="G144" s="154">
        <f>E144*F144</f>
        <v>0</v>
      </c>
      <c r="O144" s="148">
        <v>2</v>
      </c>
      <c r="AA144" s="127">
        <v>3</v>
      </c>
      <c r="AB144" s="127">
        <v>7</v>
      </c>
      <c r="AC144" s="127" t="s">
        <v>225</v>
      </c>
      <c r="AZ144" s="127">
        <v>2</v>
      </c>
      <c r="BA144" s="127">
        <f>IF(AZ144=1,G144,0)</f>
        <v>0</v>
      </c>
      <c r="BB144" s="127">
        <f>IF(AZ144=2,G144,0)</f>
        <v>0</v>
      </c>
      <c r="BC144" s="127">
        <f>IF(AZ144=3,G144,0)</f>
        <v>0</v>
      </c>
      <c r="BD144" s="127">
        <f>IF(AZ144=4,G144,0)</f>
        <v>0</v>
      </c>
      <c r="BE144" s="127">
        <f>IF(AZ144=5,G144,0)</f>
        <v>0</v>
      </c>
      <c r="CA144" s="148">
        <v>3</v>
      </c>
      <c r="CB144" s="148">
        <v>7</v>
      </c>
      <c r="CZ144" s="127">
        <v>2.5000000000000001E-2</v>
      </c>
    </row>
    <row r="145" spans="1:104" x14ac:dyDescent="0.2">
      <c r="A145" s="155"/>
      <c r="B145" s="156"/>
      <c r="C145" s="232" t="s">
        <v>227</v>
      </c>
      <c r="D145" s="233"/>
      <c r="E145" s="233"/>
      <c r="F145" s="233"/>
      <c r="G145" s="234"/>
      <c r="L145" s="157" t="s">
        <v>227</v>
      </c>
      <c r="O145" s="148">
        <v>3</v>
      </c>
    </row>
    <row r="146" spans="1:104" x14ac:dyDescent="0.2">
      <c r="A146" s="155"/>
      <c r="B146" s="156"/>
      <c r="C146" s="232" t="s">
        <v>228</v>
      </c>
      <c r="D146" s="233"/>
      <c r="E146" s="233"/>
      <c r="F146" s="233"/>
      <c r="G146" s="234"/>
      <c r="L146" s="157" t="s">
        <v>228</v>
      </c>
      <c r="O146" s="148">
        <v>3</v>
      </c>
    </row>
    <row r="147" spans="1:104" x14ac:dyDescent="0.2">
      <c r="A147" s="155"/>
      <c r="B147" s="158"/>
      <c r="C147" s="230" t="s">
        <v>75</v>
      </c>
      <c r="D147" s="231"/>
      <c r="E147" s="159">
        <v>1</v>
      </c>
      <c r="F147" s="160"/>
      <c r="G147" s="161"/>
      <c r="M147" s="157">
        <v>1</v>
      </c>
      <c r="O147" s="148"/>
    </row>
    <row r="148" spans="1:104" ht="22.5" x14ac:dyDescent="0.2">
      <c r="A148" s="149">
        <v>37</v>
      </c>
      <c r="B148" s="150" t="s">
        <v>229</v>
      </c>
      <c r="C148" s="151" t="s">
        <v>230</v>
      </c>
      <c r="D148" s="152" t="s">
        <v>81</v>
      </c>
      <c r="E148" s="153">
        <v>1</v>
      </c>
      <c r="F148" s="204"/>
      <c r="G148" s="154">
        <f>E148*F148</f>
        <v>0</v>
      </c>
      <c r="O148" s="148">
        <v>2</v>
      </c>
      <c r="AA148" s="127">
        <v>3</v>
      </c>
      <c r="AB148" s="127">
        <v>7</v>
      </c>
      <c r="AC148" s="127" t="s">
        <v>229</v>
      </c>
      <c r="AZ148" s="127">
        <v>2</v>
      </c>
      <c r="BA148" s="127">
        <f>IF(AZ148=1,G148,0)</f>
        <v>0</v>
      </c>
      <c r="BB148" s="127">
        <f>IF(AZ148=2,G148,0)</f>
        <v>0</v>
      </c>
      <c r="BC148" s="127">
        <f>IF(AZ148=3,G148,0)</f>
        <v>0</v>
      </c>
      <c r="BD148" s="127">
        <f>IF(AZ148=4,G148,0)</f>
        <v>0</v>
      </c>
      <c r="BE148" s="127">
        <f>IF(AZ148=5,G148,0)</f>
        <v>0</v>
      </c>
      <c r="CA148" s="148">
        <v>3</v>
      </c>
      <c r="CB148" s="148">
        <v>7</v>
      </c>
      <c r="CZ148" s="127">
        <v>2.5000000000000001E-2</v>
      </c>
    </row>
    <row r="149" spans="1:104" x14ac:dyDescent="0.2">
      <c r="A149" s="155"/>
      <c r="B149" s="156"/>
      <c r="C149" s="232" t="s">
        <v>227</v>
      </c>
      <c r="D149" s="233"/>
      <c r="E149" s="233"/>
      <c r="F149" s="233"/>
      <c r="G149" s="234"/>
      <c r="L149" s="157" t="s">
        <v>227</v>
      </c>
      <c r="O149" s="148">
        <v>3</v>
      </c>
    </row>
    <row r="150" spans="1:104" x14ac:dyDescent="0.2">
      <c r="A150" s="155"/>
      <c r="B150" s="156"/>
      <c r="C150" s="232" t="s">
        <v>228</v>
      </c>
      <c r="D150" s="233"/>
      <c r="E150" s="233"/>
      <c r="F150" s="233"/>
      <c r="G150" s="234"/>
      <c r="L150" s="157" t="s">
        <v>228</v>
      </c>
      <c r="O150" s="148">
        <v>3</v>
      </c>
    </row>
    <row r="151" spans="1:104" x14ac:dyDescent="0.2">
      <c r="A151" s="155"/>
      <c r="B151" s="158"/>
      <c r="C151" s="230" t="s">
        <v>75</v>
      </c>
      <c r="D151" s="231"/>
      <c r="E151" s="159">
        <v>1</v>
      </c>
      <c r="F151" s="160"/>
      <c r="G151" s="161"/>
      <c r="M151" s="157">
        <v>1</v>
      </c>
      <c r="O151" s="148"/>
    </row>
    <row r="152" spans="1:104" x14ac:dyDescent="0.2">
      <c r="A152" s="149">
        <v>38</v>
      </c>
      <c r="B152" s="150" t="s">
        <v>231</v>
      </c>
      <c r="C152" s="151" t="s">
        <v>232</v>
      </c>
      <c r="D152" s="152" t="s">
        <v>165</v>
      </c>
      <c r="E152" s="153">
        <v>0.50539999999999996</v>
      </c>
      <c r="F152" s="204"/>
      <c r="G152" s="154">
        <f>E152*F152</f>
        <v>0</v>
      </c>
      <c r="O152" s="148">
        <v>2</v>
      </c>
      <c r="AA152" s="127">
        <v>7</v>
      </c>
      <c r="AB152" s="127">
        <v>1001</v>
      </c>
      <c r="AC152" s="127">
        <v>5</v>
      </c>
      <c r="AZ152" s="127">
        <v>2</v>
      </c>
      <c r="BA152" s="127">
        <f>IF(AZ152=1,G152,0)</f>
        <v>0</v>
      </c>
      <c r="BB152" s="127">
        <f>IF(AZ152=2,G152,0)</f>
        <v>0</v>
      </c>
      <c r="BC152" s="127">
        <f>IF(AZ152=3,G152,0)</f>
        <v>0</v>
      </c>
      <c r="BD152" s="127">
        <f>IF(AZ152=4,G152,0)</f>
        <v>0</v>
      </c>
      <c r="BE152" s="127">
        <f>IF(AZ152=5,G152,0)</f>
        <v>0</v>
      </c>
      <c r="CA152" s="148">
        <v>7</v>
      </c>
      <c r="CB152" s="148">
        <v>1001</v>
      </c>
      <c r="CZ152" s="127">
        <v>0</v>
      </c>
    </row>
    <row r="153" spans="1:104" x14ac:dyDescent="0.2">
      <c r="A153" s="162"/>
      <c r="B153" s="163" t="s">
        <v>76</v>
      </c>
      <c r="C153" s="164" t="str">
        <f>CONCATENATE(B90," ",C90)</f>
        <v>766 Konstrukce truhlářské</v>
      </c>
      <c r="D153" s="165"/>
      <c r="E153" s="166"/>
      <c r="F153" s="167"/>
      <c r="G153" s="168">
        <f>SUM(G90:G152)</f>
        <v>0</v>
      </c>
      <c r="O153" s="148">
        <v>4</v>
      </c>
      <c r="BA153" s="169">
        <f>SUM(BA90:BA152)</f>
        <v>0</v>
      </c>
      <c r="BB153" s="169">
        <f>SUM(BB90:BB152)</f>
        <v>0</v>
      </c>
      <c r="BC153" s="169">
        <f>SUM(BC90:BC152)</f>
        <v>0</v>
      </c>
      <c r="BD153" s="169">
        <f>SUM(BD90:BD152)</f>
        <v>0</v>
      </c>
      <c r="BE153" s="169">
        <f>SUM(BE90:BE152)</f>
        <v>0</v>
      </c>
    </row>
    <row r="154" spans="1:104" x14ac:dyDescent="0.2">
      <c r="A154" s="142" t="s">
        <v>74</v>
      </c>
      <c r="B154" s="143" t="s">
        <v>233</v>
      </c>
      <c r="C154" s="144" t="s">
        <v>234</v>
      </c>
      <c r="D154" s="145"/>
      <c r="E154" s="146"/>
      <c r="F154" s="146"/>
      <c r="G154" s="147"/>
      <c r="O154" s="148">
        <v>1</v>
      </c>
    </row>
    <row r="155" spans="1:104" x14ac:dyDescent="0.2">
      <c r="A155" s="149">
        <v>39</v>
      </c>
      <c r="B155" s="150" t="s">
        <v>235</v>
      </c>
      <c r="C155" s="151" t="s">
        <v>236</v>
      </c>
      <c r="D155" s="152" t="s">
        <v>81</v>
      </c>
      <c r="E155" s="153">
        <v>10</v>
      </c>
      <c r="F155" s="204"/>
      <c r="G155" s="154">
        <f>E155*F155</f>
        <v>0</v>
      </c>
      <c r="O155" s="148">
        <v>2</v>
      </c>
      <c r="AA155" s="127">
        <v>1</v>
      </c>
      <c r="AB155" s="127">
        <v>7</v>
      </c>
      <c r="AC155" s="127">
        <v>7</v>
      </c>
      <c r="AZ155" s="127">
        <v>2</v>
      </c>
      <c r="BA155" s="127">
        <f>IF(AZ155=1,G155,0)</f>
        <v>0</v>
      </c>
      <c r="BB155" s="127">
        <f>IF(AZ155=2,G155,0)</f>
        <v>0</v>
      </c>
      <c r="BC155" s="127">
        <f>IF(AZ155=3,G155,0)</f>
        <v>0</v>
      </c>
      <c r="BD155" s="127">
        <f>IF(AZ155=4,G155,0)</f>
        <v>0</v>
      </c>
      <c r="BE155" s="127">
        <f>IF(AZ155=5,G155,0)</f>
        <v>0</v>
      </c>
      <c r="CA155" s="148">
        <v>1</v>
      </c>
      <c r="CB155" s="148">
        <v>7</v>
      </c>
      <c r="CZ155" s="127">
        <v>1.3950000000000001E-2</v>
      </c>
    </row>
    <row r="156" spans="1:104" x14ac:dyDescent="0.2">
      <c r="A156" s="155"/>
      <c r="B156" s="158"/>
      <c r="C156" s="230" t="s">
        <v>82</v>
      </c>
      <c r="D156" s="231"/>
      <c r="E156" s="159">
        <v>2</v>
      </c>
      <c r="F156" s="160"/>
      <c r="G156" s="161"/>
      <c r="M156" s="157">
        <v>2</v>
      </c>
      <c r="O156" s="148"/>
    </row>
    <row r="157" spans="1:104" x14ac:dyDescent="0.2">
      <c r="A157" s="155"/>
      <c r="B157" s="158"/>
      <c r="C157" s="230" t="s">
        <v>237</v>
      </c>
      <c r="D157" s="231"/>
      <c r="E157" s="159">
        <v>8</v>
      </c>
      <c r="F157" s="160"/>
      <c r="G157" s="161"/>
      <c r="M157" s="157">
        <v>8</v>
      </c>
      <c r="O157" s="148"/>
    </row>
    <row r="158" spans="1:104" x14ac:dyDescent="0.2">
      <c r="A158" s="149">
        <v>40</v>
      </c>
      <c r="B158" s="150" t="s">
        <v>238</v>
      </c>
      <c r="C158" s="151" t="s">
        <v>239</v>
      </c>
      <c r="D158" s="152" t="s">
        <v>90</v>
      </c>
      <c r="E158" s="153">
        <v>2.6520000000000001</v>
      </c>
      <c r="F158" s="204"/>
      <c r="G158" s="154">
        <f>E158*F158</f>
        <v>0</v>
      </c>
      <c r="O158" s="148">
        <v>2</v>
      </c>
      <c r="AA158" s="127">
        <v>1</v>
      </c>
      <c r="AB158" s="127">
        <v>7</v>
      </c>
      <c r="AC158" s="127">
        <v>7</v>
      </c>
      <c r="AZ158" s="127">
        <v>2</v>
      </c>
      <c r="BA158" s="127">
        <f>IF(AZ158=1,G158,0)</f>
        <v>0</v>
      </c>
      <c r="BB158" s="127">
        <f>IF(AZ158=2,G158,0)</f>
        <v>0</v>
      </c>
      <c r="BC158" s="127">
        <f>IF(AZ158=3,G158,0)</f>
        <v>0</v>
      </c>
      <c r="BD158" s="127">
        <f>IF(AZ158=4,G158,0)</f>
        <v>0</v>
      </c>
      <c r="BE158" s="127">
        <f>IF(AZ158=5,G158,0)</f>
        <v>0</v>
      </c>
      <c r="CA158" s="148">
        <v>1</v>
      </c>
      <c r="CB158" s="148">
        <v>7</v>
      </c>
      <c r="CZ158" s="127">
        <v>2.8559999999999999E-2</v>
      </c>
    </row>
    <row r="159" spans="1:104" x14ac:dyDescent="0.2">
      <c r="A159" s="155"/>
      <c r="B159" s="158"/>
      <c r="C159" s="230" t="s">
        <v>240</v>
      </c>
      <c r="D159" s="231"/>
      <c r="E159" s="159">
        <v>2.04</v>
      </c>
      <c r="F159" s="160"/>
      <c r="G159" s="161"/>
      <c r="M159" s="157" t="s">
        <v>240</v>
      </c>
      <c r="O159" s="148"/>
    </row>
    <row r="160" spans="1:104" x14ac:dyDescent="0.2">
      <c r="A160" s="155"/>
      <c r="B160" s="158"/>
      <c r="C160" s="230" t="s">
        <v>241</v>
      </c>
      <c r="D160" s="231"/>
      <c r="E160" s="159">
        <v>0.61199999999999999</v>
      </c>
      <c r="F160" s="160"/>
      <c r="G160" s="161"/>
      <c r="M160" s="157" t="s">
        <v>241</v>
      </c>
      <c r="O160" s="148"/>
    </row>
    <row r="161" spans="1:104" x14ac:dyDescent="0.2">
      <c r="A161" s="149">
        <v>41</v>
      </c>
      <c r="B161" s="150" t="s">
        <v>242</v>
      </c>
      <c r="C161" s="151" t="s">
        <v>243</v>
      </c>
      <c r="D161" s="152" t="s">
        <v>90</v>
      </c>
      <c r="E161" s="153">
        <v>10.02</v>
      </c>
      <c r="F161" s="204"/>
      <c r="G161" s="154">
        <f>E161*F161</f>
        <v>0</v>
      </c>
      <c r="O161" s="148">
        <v>2</v>
      </c>
      <c r="AA161" s="127">
        <v>1</v>
      </c>
      <c r="AB161" s="127">
        <v>7</v>
      </c>
      <c r="AC161" s="127">
        <v>7</v>
      </c>
      <c r="AZ161" s="127">
        <v>2</v>
      </c>
      <c r="BA161" s="127">
        <f>IF(AZ161=1,G161,0)</f>
        <v>0</v>
      </c>
      <c r="BB161" s="127">
        <f>IF(AZ161=2,G161,0)</f>
        <v>0</v>
      </c>
      <c r="BC161" s="127">
        <f>IF(AZ161=3,G161,0)</f>
        <v>0</v>
      </c>
      <c r="BD161" s="127">
        <f>IF(AZ161=4,G161,0)</f>
        <v>0</v>
      </c>
      <c r="BE161" s="127">
        <f>IF(AZ161=5,G161,0)</f>
        <v>0</v>
      </c>
      <c r="CA161" s="148">
        <v>1</v>
      </c>
      <c r="CB161" s="148">
        <v>7</v>
      </c>
      <c r="CZ161" s="127">
        <v>1.3999999999999999E-4</v>
      </c>
    </row>
    <row r="162" spans="1:104" x14ac:dyDescent="0.2">
      <c r="A162" s="155"/>
      <c r="B162" s="158"/>
      <c r="C162" s="230" t="s">
        <v>244</v>
      </c>
      <c r="D162" s="231"/>
      <c r="E162" s="159">
        <v>4.08</v>
      </c>
      <c r="F162" s="160"/>
      <c r="G162" s="161"/>
      <c r="M162" s="157" t="s">
        <v>244</v>
      </c>
      <c r="O162" s="148"/>
    </row>
    <row r="163" spans="1:104" x14ac:dyDescent="0.2">
      <c r="A163" s="155"/>
      <c r="B163" s="158"/>
      <c r="C163" s="230" t="s">
        <v>245</v>
      </c>
      <c r="D163" s="231"/>
      <c r="E163" s="159">
        <v>3.9</v>
      </c>
      <c r="F163" s="160"/>
      <c r="G163" s="161"/>
      <c r="M163" s="157" t="s">
        <v>245</v>
      </c>
      <c r="O163" s="148"/>
    </row>
    <row r="164" spans="1:104" x14ac:dyDescent="0.2">
      <c r="A164" s="155"/>
      <c r="B164" s="158"/>
      <c r="C164" s="230" t="s">
        <v>246</v>
      </c>
      <c r="D164" s="231"/>
      <c r="E164" s="159">
        <v>2.04</v>
      </c>
      <c r="F164" s="160"/>
      <c r="G164" s="161"/>
      <c r="M164" s="157" t="s">
        <v>246</v>
      </c>
      <c r="O164" s="148"/>
    </row>
    <row r="165" spans="1:104" x14ac:dyDescent="0.2">
      <c r="A165" s="149">
        <v>42</v>
      </c>
      <c r="B165" s="150" t="s">
        <v>247</v>
      </c>
      <c r="C165" s="151" t="s">
        <v>248</v>
      </c>
      <c r="D165" s="152" t="s">
        <v>90</v>
      </c>
      <c r="E165" s="153">
        <v>10.02</v>
      </c>
      <c r="F165" s="204"/>
      <c r="G165" s="154">
        <f>E165*F165</f>
        <v>0</v>
      </c>
      <c r="O165" s="148">
        <v>2</v>
      </c>
      <c r="AA165" s="127">
        <v>1</v>
      </c>
      <c r="AB165" s="127">
        <v>7</v>
      </c>
      <c r="AC165" s="127">
        <v>7</v>
      </c>
      <c r="AZ165" s="127">
        <v>2</v>
      </c>
      <c r="BA165" s="127">
        <f>IF(AZ165=1,G165,0)</f>
        <v>0</v>
      </c>
      <c r="BB165" s="127">
        <f>IF(AZ165=2,G165,0)</f>
        <v>0</v>
      </c>
      <c r="BC165" s="127">
        <f>IF(AZ165=3,G165,0)</f>
        <v>0</v>
      </c>
      <c r="BD165" s="127">
        <f>IF(AZ165=4,G165,0)</f>
        <v>0</v>
      </c>
      <c r="BE165" s="127">
        <f>IF(AZ165=5,G165,0)</f>
        <v>0</v>
      </c>
      <c r="CA165" s="148">
        <v>1</v>
      </c>
      <c r="CB165" s="148">
        <v>7</v>
      </c>
      <c r="CZ165" s="127">
        <v>1E-4</v>
      </c>
    </row>
    <row r="166" spans="1:104" x14ac:dyDescent="0.2">
      <c r="A166" s="155"/>
      <c r="B166" s="158"/>
      <c r="C166" s="230" t="s">
        <v>246</v>
      </c>
      <c r="D166" s="231"/>
      <c r="E166" s="159">
        <v>2.04</v>
      </c>
      <c r="F166" s="160"/>
      <c r="G166" s="161"/>
      <c r="M166" s="157" t="s">
        <v>246</v>
      </c>
      <c r="O166" s="148"/>
    </row>
    <row r="167" spans="1:104" x14ac:dyDescent="0.2">
      <c r="A167" s="155"/>
      <c r="B167" s="158"/>
      <c r="C167" s="230" t="s">
        <v>249</v>
      </c>
      <c r="D167" s="231"/>
      <c r="E167" s="159">
        <v>7.98</v>
      </c>
      <c r="F167" s="160"/>
      <c r="G167" s="161"/>
      <c r="M167" s="157" t="s">
        <v>249</v>
      </c>
      <c r="O167" s="148"/>
    </row>
    <row r="168" spans="1:104" x14ac:dyDescent="0.2">
      <c r="A168" s="149">
        <v>43</v>
      </c>
      <c r="B168" s="150" t="s">
        <v>250</v>
      </c>
      <c r="C168" s="151" t="s">
        <v>251</v>
      </c>
      <c r="D168" s="152" t="s">
        <v>90</v>
      </c>
      <c r="E168" s="153">
        <v>15</v>
      </c>
      <c r="F168" s="204"/>
      <c r="G168" s="154">
        <f>E168*F168</f>
        <v>0</v>
      </c>
      <c r="O168" s="148">
        <v>2</v>
      </c>
      <c r="AA168" s="127">
        <v>1</v>
      </c>
      <c r="AB168" s="127">
        <v>7</v>
      </c>
      <c r="AC168" s="127">
        <v>7</v>
      </c>
      <c r="AZ168" s="127">
        <v>2</v>
      </c>
      <c r="BA168" s="127">
        <f>IF(AZ168=1,G168,0)</f>
        <v>0</v>
      </c>
      <c r="BB168" s="127">
        <f>IF(AZ168=2,G168,0)</f>
        <v>0</v>
      </c>
      <c r="BC168" s="127">
        <f>IF(AZ168=3,G168,0)</f>
        <v>0</v>
      </c>
      <c r="BD168" s="127">
        <f>IF(AZ168=4,G168,0)</f>
        <v>0</v>
      </c>
      <c r="BE168" s="127">
        <f>IF(AZ168=5,G168,0)</f>
        <v>0</v>
      </c>
      <c r="CA168" s="148">
        <v>1</v>
      </c>
      <c r="CB168" s="148">
        <v>7</v>
      </c>
      <c r="CZ168" s="127">
        <v>1E-4</v>
      </c>
    </row>
    <row r="169" spans="1:104" x14ac:dyDescent="0.2">
      <c r="A169" s="155"/>
      <c r="B169" s="158"/>
      <c r="C169" s="230" t="s">
        <v>252</v>
      </c>
      <c r="D169" s="231"/>
      <c r="E169" s="159">
        <v>15</v>
      </c>
      <c r="F169" s="160"/>
      <c r="G169" s="161"/>
      <c r="M169" s="157">
        <v>15</v>
      </c>
      <c r="O169" s="148"/>
    </row>
    <row r="170" spans="1:104" x14ac:dyDescent="0.2">
      <c r="A170" s="149">
        <v>44</v>
      </c>
      <c r="B170" s="150" t="s">
        <v>253</v>
      </c>
      <c r="C170" s="151" t="s">
        <v>254</v>
      </c>
      <c r="D170" s="152" t="s">
        <v>90</v>
      </c>
      <c r="E170" s="153">
        <v>15</v>
      </c>
      <c r="F170" s="204"/>
      <c r="G170" s="154">
        <f>E170*F170</f>
        <v>0</v>
      </c>
      <c r="O170" s="148">
        <v>2</v>
      </c>
      <c r="AA170" s="127">
        <v>1</v>
      </c>
      <c r="AB170" s="127">
        <v>7</v>
      </c>
      <c r="AC170" s="127">
        <v>7</v>
      </c>
      <c r="AZ170" s="127">
        <v>2</v>
      </c>
      <c r="BA170" s="127">
        <f>IF(AZ170=1,G170,0)</f>
        <v>0</v>
      </c>
      <c r="BB170" s="127">
        <f>IF(AZ170=2,G170,0)</f>
        <v>0</v>
      </c>
      <c r="BC170" s="127">
        <f>IF(AZ170=3,G170,0)</f>
        <v>0</v>
      </c>
      <c r="BD170" s="127">
        <f>IF(AZ170=4,G170,0)</f>
        <v>0</v>
      </c>
      <c r="BE170" s="127">
        <f>IF(AZ170=5,G170,0)</f>
        <v>0</v>
      </c>
      <c r="CA170" s="148">
        <v>1</v>
      </c>
      <c r="CB170" s="148">
        <v>7</v>
      </c>
      <c r="CZ170" s="127">
        <v>1.6900000000000001E-3</v>
      </c>
    </row>
    <row r="171" spans="1:104" x14ac:dyDescent="0.2">
      <c r="A171" s="155"/>
      <c r="B171" s="158"/>
      <c r="C171" s="230" t="s">
        <v>252</v>
      </c>
      <c r="D171" s="231"/>
      <c r="E171" s="159">
        <v>15</v>
      </c>
      <c r="F171" s="160"/>
      <c r="G171" s="161"/>
      <c r="M171" s="157">
        <v>15</v>
      </c>
      <c r="O171" s="148"/>
    </row>
    <row r="172" spans="1:104" x14ac:dyDescent="0.2">
      <c r="A172" s="149">
        <v>45</v>
      </c>
      <c r="B172" s="150" t="s">
        <v>255</v>
      </c>
      <c r="C172" s="151" t="s">
        <v>256</v>
      </c>
      <c r="D172" s="152" t="s">
        <v>90</v>
      </c>
      <c r="E172" s="153">
        <v>15</v>
      </c>
      <c r="F172" s="204"/>
      <c r="G172" s="154">
        <f>E172*F172</f>
        <v>0</v>
      </c>
      <c r="O172" s="148">
        <v>2</v>
      </c>
      <c r="AA172" s="127">
        <v>1</v>
      </c>
      <c r="AB172" s="127">
        <v>7</v>
      </c>
      <c r="AC172" s="127">
        <v>7</v>
      </c>
      <c r="AZ172" s="127">
        <v>2</v>
      </c>
      <c r="BA172" s="127">
        <f>IF(AZ172=1,G172,0)</f>
        <v>0</v>
      </c>
      <c r="BB172" s="127">
        <f>IF(AZ172=2,G172,0)</f>
        <v>0</v>
      </c>
      <c r="BC172" s="127">
        <f>IF(AZ172=3,G172,0)</f>
        <v>0</v>
      </c>
      <c r="BD172" s="127">
        <f>IF(AZ172=4,G172,0)</f>
        <v>0</v>
      </c>
      <c r="BE172" s="127">
        <f>IF(AZ172=5,G172,0)</f>
        <v>0</v>
      </c>
      <c r="CA172" s="148">
        <v>1</v>
      </c>
      <c r="CB172" s="148">
        <v>7</v>
      </c>
      <c r="CZ172" s="127">
        <v>4.2000000000000002E-4</v>
      </c>
    </row>
    <row r="173" spans="1:104" x14ac:dyDescent="0.2">
      <c r="A173" s="155"/>
      <c r="B173" s="156"/>
      <c r="C173" s="232" t="s">
        <v>257</v>
      </c>
      <c r="D173" s="233"/>
      <c r="E173" s="233"/>
      <c r="F173" s="233"/>
      <c r="G173" s="234"/>
      <c r="L173" s="157" t="s">
        <v>257</v>
      </c>
      <c r="O173" s="148">
        <v>3</v>
      </c>
    </row>
    <row r="174" spans="1:104" x14ac:dyDescent="0.2">
      <c r="A174" s="155"/>
      <c r="B174" s="158"/>
      <c r="C174" s="230" t="s">
        <v>252</v>
      </c>
      <c r="D174" s="231"/>
      <c r="E174" s="159">
        <v>15</v>
      </c>
      <c r="F174" s="160"/>
      <c r="G174" s="161"/>
      <c r="M174" s="157">
        <v>15</v>
      </c>
      <c r="O174" s="148"/>
    </row>
    <row r="175" spans="1:104" x14ac:dyDescent="0.2">
      <c r="A175" s="149">
        <v>46</v>
      </c>
      <c r="B175" s="150" t="s">
        <v>258</v>
      </c>
      <c r="C175" s="151" t="s">
        <v>259</v>
      </c>
      <c r="D175" s="152" t="s">
        <v>81</v>
      </c>
      <c r="E175" s="153">
        <v>15</v>
      </c>
      <c r="F175" s="204"/>
      <c r="G175" s="154">
        <f>E175*F175</f>
        <v>0</v>
      </c>
      <c r="O175" s="148">
        <v>2</v>
      </c>
      <c r="AA175" s="127">
        <v>1</v>
      </c>
      <c r="AB175" s="127">
        <v>7</v>
      </c>
      <c r="AC175" s="127">
        <v>7</v>
      </c>
      <c r="AZ175" s="127">
        <v>2</v>
      </c>
      <c r="BA175" s="127">
        <f>IF(AZ175=1,G175,0)</f>
        <v>0</v>
      </c>
      <c r="BB175" s="127">
        <f>IF(AZ175=2,G175,0)</f>
        <v>0</v>
      </c>
      <c r="BC175" s="127">
        <f>IF(AZ175=3,G175,0)</f>
        <v>0</v>
      </c>
      <c r="BD175" s="127">
        <f>IF(AZ175=4,G175,0)</f>
        <v>0</v>
      </c>
      <c r="BE175" s="127">
        <f>IF(AZ175=5,G175,0)</f>
        <v>0</v>
      </c>
      <c r="CA175" s="148">
        <v>1</v>
      </c>
      <c r="CB175" s="148">
        <v>7</v>
      </c>
      <c r="CZ175" s="127">
        <v>1.3950000000000001E-2</v>
      </c>
    </row>
    <row r="176" spans="1:104" x14ac:dyDescent="0.2">
      <c r="A176" s="155"/>
      <c r="B176" s="158"/>
      <c r="C176" s="230" t="s">
        <v>252</v>
      </c>
      <c r="D176" s="231"/>
      <c r="E176" s="159">
        <v>15</v>
      </c>
      <c r="F176" s="160"/>
      <c r="G176" s="161"/>
      <c r="M176" s="157">
        <v>15</v>
      </c>
      <c r="O176" s="148"/>
    </row>
    <row r="177" spans="1:104" x14ac:dyDescent="0.2">
      <c r="A177" s="149">
        <v>47</v>
      </c>
      <c r="B177" s="150" t="s">
        <v>260</v>
      </c>
      <c r="C177" s="151" t="s">
        <v>261</v>
      </c>
      <c r="D177" s="152" t="s">
        <v>90</v>
      </c>
      <c r="E177" s="153">
        <v>15</v>
      </c>
      <c r="F177" s="204"/>
      <c r="G177" s="154">
        <f>E177*F177</f>
        <v>0</v>
      </c>
      <c r="O177" s="148">
        <v>2</v>
      </c>
      <c r="AA177" s="127">
        <v>1</v>
      </c>
      <c r="AB177" s="127">
        <v>7</v>
      </c>
      <c r="AC177" s="127">
        <v>7</v>
      </c>
      <c r="AZ177" s="127">
        <v>2</v>
      </c>
      <c r="BA177" s="127">
        <f>IF(AZ177=1,G177,0)</f>
        <v>0</v>
      </c>
      <c r="BB177" s="127">
        <f>IF(AZ177=2,G177,0)</f>
        <v>0</v>
      </c>
      <c r="BC177" s="127">
        <f>IF(AZ177=3,G177,0)</f>
        <v>0</v>
      </c>
      <c r="BD177" s="127">
        <f>IF(AZ177=4,G177,0)</f>
        <v>0</v>
      </c>
      <c r="BE177" s="127">
        <f>IF(AZ177=5,G177,0)</f>
        <v>0</v>
      </c>
      <c r="CA177" s="148">
        <v>1</v>
      </c>
      <c r="CB177" s="148">
        <v>7</v>
      </c>
      <c r="CZ177" s="127">
        <v>1.5689999999999999E-2</v>
      </c>
    </row>
    <row r="178" spans="1:104" x14ac:dyDescent="0.2">
      <c r="A178" s="155"/>
      <c r="B178" s="156"/>
      <c r="C178" s="232" t="s">
        <v>257</v>
      </c>
      <c r="D178" s="233"/>
      <c r="E178" s="233"/>
      <c r="F178" s="233"/>
      <c r="G178" s="234"/>
      <c r="L178" s="157" t="s">
        <v>257</v>
      </c>
      <c r="O178" s="148">
        <v>3</v>
      </c>
    </row>
    <row r="179" spans="1:104" x14ac:dyDescent="0.2">
      <c r="A179" s="155"/>
      <c r="B179" s="158"/>
      <c r="C179" s="230" t="s">
        <v>262</v>
      </c>
      <c r="D179" s="231"/>
      <c r="E179" s="159">
        <v>15</v>
      </c>
      <c r="F179" s="160"/>
      <c r="G179" s="161"/>
      <c r="M179" s="157" t="s">
        <v>262</v>
      </c>
      <c r="O179" s="148"/>
    </row>
    <row r="180" spans="1:104" x14ac:dyDescent="0.2">
      <c r="A180" s="149">
        <v>48</v>
      </c>
      <c r="B180" s="150" t="s">
        <v>263</v>
      </c>
      <c r="C180" s="151" t="s">
        <v>264</v>
      </c>
      <c r="D180" s="152" t="s">
        <v>90</v>
      </c>
      <c r="E180" s="153">
        <v>8.7780000000000005</v>
      </c>
      <c r="F180" s="204"/>
      <c r="G180" s="154">
        <f>E180*F180</f>
        <v>0</v>
      </c>
      <c r="O180" s="148">
        <v>2</v>
      </c>
      <c r="AA180" s="127">
        <v>12</v>
      </c>
      <c r="AB180" s="127">
        <v>0</v>
      </c>
      <c r="AC180" s="127">
        <v>126</v>
      </c>
      <c r="AZ180" s="127">
        <v>2</v>
      </c>
      <c r="BA180" s="127">
        <f>IF(AZ180=1,G180,0)</f>
        <v>0</v>
      </c>
      <c r="BB180" s="127">
        <f>IF(AZ180=2,G180,0)</f>
        <v>0</v>
      </c>
      <c r="BC180" s="127">
        <f>IF(AZ180=3,G180,0)</f>
        <v>0</v>
      </c>
      <c r="BD180" s="127">
        <f>IF(AZ180=4,G180,0)</f>
        <v>0</v>
      </c>
      <c r="BE180" s="127">
        <f>IF(AZ180=5,G180,0)</f>
        <v>0</v>
      </c>
      <c r="CA180" s="148">
        <v>12</v>
      </c>
      <c r="CB180" s="148">
        <v>0</v>
      </c>
      <c r="CZ180" s="127">
        <v>2.8340000000000001E-2</v>
      </c>
    </row>
    <row r="181" spans="1:104" x14ac:dyDescent="0.2">
      <c r="A181" s="155"/>
      <c r="B181" s="156"/>
      <c r="C181" s="232" t="s">
        <v>265</v>
      </c>
      <c r="D181" s="233"/>
      <c r="E181" s="233"/>
      <c r="F181" s="233"/>
      <c r="G181" s="234"/>
      <c r="L181" s="157" t="s">
        <v>265</v>
      </c>
      <c r="O181" s="148">
        <v>3</v>
      </c>
    </row>
    <row r="182" spans="1:104" x14ac:dyDescent="0.2">
      <c r="A182" s="155"/>
      <c r="B182" s="156"/>
      <c r="C182" s="232" t="s">
        <v>186</v>
      </c>
      <c r="D182" s="233"/>
      <c r="E182" s="233"/>
      <c r="F182" s="233"/>
      <c r="G182" s="234"/>
      <c r="L182" s="157" t="s">
        <v>186</v>
      </c>
      <c r="O182" s="148">
        <v>3</v>
      </c>
    </row>
    <row r="183" spans="1:104" x14ac:dyDescent="0.2">
      <c r="A183" s="155"/>
      <c r="B183" s="158"/>
      <c r="C183" s="230" t="s">
        <v>244</v>
      </c>
      <c r="D183" s="231"/>
      <c r="E183" s="159">
        <v>4.08</v>
      </c>
      <c r="F183" s="160"/>
      <c r="G183" s="161"/>
      <c r="M183" s="157" t="s">
        <v>244</v>
      </c>
      <c r="O183" s="148"/>
    </row>
    <row r="184" spans="1:104" x14ac:dyDescent="0.2">
      <c r="A184" s="155"/>
      <c r="B184" s="158"/>
      <c r="C184" s="230" t="s">
        <v>245</v>
      </c>
      <c r="D184" s="231"/>
      <c r="E184" s="159">
        <v>3.9</v>
      </c>
      <c r="F184" s="160"/>
      <c r="G184" s="161"/>
      <c r="M184" s="157" t="s">
        <v>245</v>
      </c>
      <c r="O184" s="148"/>
    </row>
    <row r="185" spans="1:104" x14ac:dyDescent="0.2">
      <c r="A185" s="155"/>
      <c r="B185" s="158"/>
      <c r="C185" s="230" t="s">
        <v>266</v>
      </c>
      <c r="D185" s="231"/>
      <c r="E185" s="159">
        <v>0.79800000000000004</v>
      </c>
      <c r="F185" s="160"/>
      <c r="G185" s="161"/>
      <c r="M185" s="157" t="s">
        <v>266</v>
      </c>
      <c r="O185" s="148"/>
    </row>
    <row r="186" spans="1:104" x14ac:dyDescent="0.2">
      <c r="A186" s="149">
        <v>49</v>
      </c>
      <c r="B186" s="150" t="s">
        <v>267</v>
      </c>
      <c r="C186" s="151" t="s">
        <v>268</v>
      </c>
      <c r="D186" s="152" t="s">
        <v>90</v>
      </c>
      <c r="E186" s="153">
        <v>15</v>
      </c>
      <c r="F186" s="204"/>
      <c r="G186" s="154">
        <f>E186*F186</f>
        <v>0</v>
      </c>
      <c r="O186" s="148">
        <v>2</v>
      </c>
      <c r="AA186" s="127">
        <v>12</v>
      </c>
      <c r="AB186" s="127">
        <v>0</v>
      </c>
      <c r="AC186" s="127">
        <v>56</v>
      </c>
      <c r="AZ186" s="127">
        <v>2</v>
      </c>
      <c r="BA186" s="127">
        <f>IF(AZ186=1,G186,0)</f>
        <v>0</v>
      </c>
      <c r="BB186" s="127">
        <f>IF(AZ186=2,G186,0)</f>
        <v>0</v>
      </c>
      <c r="BC186" s="127">
        <f>IF(AZ186=3,G186,0)</f>
        <v>0</v>
      </c>
      <c r="BD186" s="127">
        <f>IF(AZ186=4,G186,0)</f>
        <v>0</v>
      </c>
      <c r="BE186" s="127">
        <f>IF(AZ186=5,G186,0)</f>
        <v>0</v>
      </c>
      <c r="CA186" s="148">
        <v>12</v>
      </c>
      <c r="CB186" s="148">
        <v>0</v>
      </c>
      <c r="CZ186" s="127">
        <v>0</v>
      </c>
    </row>
    <row r="187" spans="1:104" x14ac:dyDescent="0.2">
      <c r="A187" s="155"/>
      <c r="B187" s="156"/>
      <c r="C187" s="232" t="s">
        <v>269</v>
      </c>
      <c r="D187" s="233"/>
      <c r="E187" s="233"/>
      <c r="F187" s="233"/>
      <c r="G187" s="234"/>
      <c r="L187" s="157" t="s">
        <v>269</v>
      </c>
      <c r="O187" s="148">
        <v>3</v>
      </c>
    </row>
    <row r="188" spans="1:104" x14ac:dyDescent="0.2">
      <c r="A188" s="155"/>
      <c r="B188" s="156"/>
      <c r="C188" s="232" t="s">
        <v>270</v>
      </c>
      <c r="D188" s="233"/>
      <c r="E188" s="233"/>
      <c r="F188" s="233"/>
      <c r="G188" s="234"/>
      <c r="L188" s="157" t="s">
        <v>270</v>
      </c>
      <c r="O188" s="148">
        <v>3</v>
      </c>
    </row>
    <row r="189" spans="1:104" x14ac:dyDescent="0.2">
      <c r="A189" s="155"/>
      <c r="B189" s="158"/>
      <c r="C189" s="230" t="s">
        <v>262</v>
      </c>
      <c r="D189" s="231"/>
      <c r="E189" s="159">
        <v>15</v>
      </c>
      <c r="F189" s="160"/>
      <c r="G189" s="161"/>
      <c r="M189" s="157" t="s">
        <v>262</v>
      </c>
      <c r="O189" s="148"/>
    </row>
    <row r="190" spans="1:104" x14ac:dyDescent="0.2">
      <c r="A190" s="149">
        <v>50</v>
      </c>
      <c r="B190" s="150" t="s">
        <v>271</v>
      </c>
      <c r="C190" s="151" t="s">
        <v>272</v>
      </c>
      <c r="D190" s="152" t="s">
        <v>90</v>
      </c>
      <c r="E190" s="153">
        <v>130</v>
      </c>
      <c r="F190" s="204"/>
      <c r="G190" s="154">
        <f>E190*F190</f>
        <v>0</v>
      </c>
      <c r="O190" s="148">
        <v>2</v>
      </c>
      <c r="AA190" s="127">
        <v>12</v>
      </c>
      <c r="AB190" s="127">
        <v>0</v>
      </c>
      <c r="AC190" s="127">
        <v>57</v>
      </c>
      <c r="AZ190" s="127">
        <v>2</v>
      </c>
      <c r="BA190" s="127">
        <f>IF(AZ190=1,G190,0)</f>
        <v>0</v>
      </c>
      <c r="BB190" s="127">
        <f>IF(AZ190=2,G190,0)</f>
        <v>0</v>
      </c>
      <c r="BC190" s="127">
        <f>IF(AZ190=3,G190,0)</f>
        <v>0</v>
      </c>
      <c r="BD190" s="127">
        <f>IF(AZ190=4,G190,0)</f>
        <v>0</v>
      </c>
      <c r="BE190" s="127">
        <f>IF(AZ190=5,G190,0)</f>
        <v>0</v>
      </c>
      <c r="CA190" s="148">
        <v>12</v>
      </c>
      <c r="CB190" s="148">
        <v>0</v>
      </c>
      <c r="CZ190" s="127">
        <v>0</v>
      </c>
    </row>
    <row r="191" spans="1:104" x14ac:dyDescent="0.2">
      <c r="A191" s="155"/>
      <c r="B191" s="156"/>
      <c r="C191" s="232" t="s">
        <v>273</v>
      </c>
      <c r="D191" s="233"/>
      <c r="E191" s="233"/>
      <c r="F191" s="233"/>
      <c r="G191" s="234"/>
      <c r="L191" s="157" t="s">
        <v>273</v>
      </c>
      <c r="O191" s="148">
        <v>3</v>
      </c>
    </row>
    <row r="192" spans="1:104" x14ac:dyDescent="0.2">
      <c r="A192" s="155"/>
      <c r="B192" s="156"/>
      <c r="C192" s="232" t="s">
        <v>274</v>
      </c>
      <c r="D192" s="233"/>
      <c r="E192" s="233"/>
      <c r="F192" s="233"/>
      <c r="G192" s="234"/>
      <c r="L192" s="157" t="s">
        <v>274</v>
      </c>
      <c r="O192" s="148">
        <v>3</v>
      </c>
    </row>
    <row r="193" spans="1:104" x14ac:dyDescent="0.2">
      <c r="A193" s="155"/>
      <c r="B193" s="156"/>
      <c r="C193" s="232" t="s">
        <v>275</v>
      </c>
      <c r="D193" s="233"/>
      <c r="E193" s="233"/>
      <c r="F193" s="233"/>
      <c r="G193" s="234"/>
      <c r="L193" s="157" t="s">
        <v>275</v>
      </c>
      <c r="O193" s="148">
        <v>3</v>
      </c>
    </row>
    <row r="194" spans="1:104" x14ac:dyDescent="0.2">
      <c r="A194" s="155"/>
      <c r="B194" s="158"/>
      <c r="C194" s="230" t="s">
        <v>276</v>
      </c>
      <c r="D194" s="231"/>
      <c r="E194" s="159">
        <v>115</v>
      </c>
      <c r="F194" s="160"/>
      <c r="G194" s="161"/>
      <c r="M194" s="157" t="s">
        <v>276</v>
      </c>
      <c r="O194" s="148"/>
    </row>
    <row r="195" spans="1:104" x14ac:dyDescent="0.2">
      <c r="A195" s="155"/>
      <c r="B195" s="158"/>
      <c r="C195" s="230" t="s">
        <v>252</v>
      </c>
      <c r="D195" s="231"/>
      <c r="E195" s="159">
        <v>15</v>
      </c>
      <c r="F195" s="160"/>
      <c r="G195" s="161"/>
      <c r="M195" s="157">
        <v>15</v>
      </c>
      <c r="O195" s="148"/>
    </row>
    <row r="196" spans="1:104" x14ac:dyDescent="0.2">
      <c r="A196" s="149">
        <v>51</v>
      </c>
      <c r="B196" s="150" t="s">
        <v>277</v>
      </c>
      <c r="C196" s="151" t="s">
        <v>278</v>
      </c>
      <c r="D196" s="152" t="s">
        <v>165</v>
      </c>
      <c r="E196" s="153">
        <v>0.94416443999999999</v>
      </c>
      <c r="F196" s="204"/>
      <c r="G196" s="154">
        <f>E196*F196</f>
        <v>0</v>
      </c>
      <c r="O196" s="148">
        <v>2</v>
      </c>
      <c r="AA196" s="127">
        <v>7</v>
      </c>
      <c r="AB196" s="127">
        <v>1001</v>
      </c>
      <c r="AC196" s="127">
        <v>5</v>
      </c>
      <c r="AZ196" s="127">
        <v>2</v>
      </c>
      <c r="BA196" s="127">
        <f>IF(AZ196=1,G196,0)</f>
        <v>0</v>
      </c>
      <c r="BB196" s="127">
        <f>IF(AZ196=2,G196,0)</f>
        <v>0</v>
      </c>
      <c r="BC196" s="127">
        <f>IF(AZ196=3,G196,0)</f>
        <v>0</v>
      </c>
      <c r="BD196" s="127">
        <f>IF(AZ196=4,G196,0)</f>
        <v>0</v>
      </c>
      <c r="BE196" s="127">
        <f>IF(AZ196=5,G196,0)</f>
        <v>0</v>
      </c>
      <c r="CA196" s="148">
        <v>7</v>
      </c>
      <c r="CB196" s="148">
        <v>1001</v>
      </c>
      <c r="CZ196" s="127">
        <v>0</v>
      </c>
    </row>
    <row r="197" spans="1:104" x14ac:dyDescent="0.2">
      <c r="A197" s="149">
        <v>52</v>
      </c>
      <c r="B197" s="150" t="s">
        <v>279</v>
      </c>
      <c r="C197" s="151" t="s">
        <v>280</v>
      </c>
      <c r="D197" s="152" t="s">
        <v>165</v>
      </c>
      <c r="E197" s="153">
        <v>1.185082</v>
      </c>
      <c r="F197" s="204"/>
      <c r="G197" s="154">
        <f>E197*F197</f>
        <v>0</v>
      </c>
      <c r="O197" s="148">
        <v>2</v>
      </c>
      <c r="AA197" s="127">
        <v>8</v>
      </c>
      <c r="AB197" s="127">
        <v>0</v>
      </c>
      <c r="AC197" s="127">
        <v>3</v>
      </c>
      <c r="AZ197" s="127">
        <v>2</v>
      </c>
      <c r="BA197" s="127">
        <f>IF(AZ197=1,G197,0)</f>
        <v>0</v>
      </c>
      <c r="BB197" s="127">
        <f>IF(AZ197=2,G197,0)</f>
        <v>0</v>
      </c>
      <c r="BC197" s="127">
        <f>IF(AZ197=3,G197,0)</f>
        <v>0</v>
      </c>
      <c r="BD197" s="127">
        <f>IF(AZ197=4,G197,0)</f>
        <v>0</v>
      </c>
      <c r="BE197" s="127">
        <f>IF(AZ197=5,G197,0)</f>
        <v>0</v>
      </c>
      <c r="CA197" s="148">
        <v>8</v>
      </c>
      <c r="CB197" s="148">
        <v>0</v>
      </c>
      <c r="CZ197" s="127">
        <v>0</v>
      </c>
    </row>
    <row r="198" spans="1:104" x14ac:dyDescent="0.2">
      <c r="A198" s="149">
        <v>53</v>
      </c>
      <c r="B198" s="150" t="s">
        <v>281</v>
      </c>
      <c r="C198" s="151" t="s">
        <v>282</v>
      </c>
      <c r="D198" s="152" t="s">
        <v>165</v>
      </c>
      <c r="E198" s="153">
        <v>1.185082</v>
      </c>
      <c r="F198" s="204"/>
      <c r="G198" s="154">
        <f>E198*F198</f>
        <v>0</v>
      </c>
      <c r="O198" s="148">
        <v>2</v>
      </c>
      <c r="AA198" s="127">
        <v>8</v>
      </c>
      <c r="AB198" s="127">
        <v>0</v>
      </c>
      <c r="AC198" s="127">
        <v>3</v>
      </c>
      <c r="AZ198" s="127">
        <v>2</v>
      </c>
      <c r="BA198" s="127">
        <f>IF(AZ198=1,G198,0)</f>
        <v>0</v>
      </c>
      <c r="BB198" s="127">
        <f>IF(AZ198=2,G198,0)</f>
        <v>0</v>
      </c>
      <c r="BC198" s="127">
        <f>IF(AZ198=3,G198,0)</f>
        <v>0</v>
      </c>
      <c r="BD198" s="127">
        <f>IF(AZ198=4,G198,0)</f>
        <v>0</v>
      </c>
      <c r="BE198" s="127">
        <f>IF(AZ198=5,G198,0)</f>
        <v>0</v>
      </c>
      <c r="CA198" s="148">
        <v>8</v>
      </c>
      <c r="CB198" s="148">
        <v>0</v>
      </c>
      <c r="CZ198" s="127">
        <v>0</v>
      </c>
    </row>
    <row r="199" spans="1:104" x14ac:dyDescent="0.2">
      <c r="A199" s="162"/>
      <c r="B199" s="163" t="s">
        <v>76</v>
      </c>
      <c r="C199" s="164" t="str">
        <f>CONCATENATE(B154," ",C154)</f>
        <v>767 Konstrukce zámečnické</v>
      </c>
      <c r="D199" s="165"/>
      <c r="E199" s="166"/>
      <c r="F199" s="167"/>
      <c r="G199" s="168">
        <f>SUM(G154:G198)</f>
        <v>0</v>
      </c>
      <c r="O199" s="148">
        <v>4</v>
      </c>
      <c r="BA199" s="169">
        <f>SUM(BA154:BA198)</f>
        <v>0</v>
      </c>
      <c r="BB199" s="169">
        <f>SUM(BB154:BB198)</f>
        <v>0</v>
      </c>
      <c r="BC199" s="169">
        <f>SUM(BC154:BC198)</f>
        <v>0</v>
      </c>
      <c r="BD199" s="169">
        <f>SUM(BD154:BD198)</f>
        <v>0</v>
      </c>
      <c r="BE199" s="169">
        <f>SUM(BE154:BE198)</f>
        <v>0</v>
      </c>
    </row>
    <row r="200" spans="1:104" x14ac:dyDescent="0.2">
      <c r="A200" s="142" t="s">
        <v>74</v>
      </c>
      <c r="B200" s="143" t="s">
        <v>283</v>
      </c>
      <c r="C200" s="144" t="s">
        <v>284</v>
      </c>
      <c r="D200" s="145"/>
      <c r="E200" s="146"/>
      <c r="F200" s="146"/>
      <c r="G200" s="147"/>
      <c r="O200" s="148">
        <v>1</v>
      </c>
    </row>
    <row r="201" spans="1:104" ht="22.5" x14ac:dyDescent="0.2">
      <c r="A201" s="149">
        <v>54</v>
      </c>
      <c r="B201" s="150" t="s">
        <v>285</v>
      </c>
      <c r="C201" s="151" t="s">
        <v>286</v>
      </c>
      <c r="D201" s="152" t="s">
        <v>90</v>
      </c>
      <c r="E201" s="153">
        <v>14</v>
      </c>
      <c r="F201" s="204"/>
      <c r="G201" s="154">
        <f>E201*F201</f>
        <v>0</v>
      </c>
      <c r="O201" s="148">
        <v>2</v>
      </c>
      <c r="AA201" s="127">
        <v>1</v>
      </c>
      <c r="AB201" s="127">
        <v>7</v>
      </c>
      <c r="AC201" s="127">
        <v>7</v>
      </c>
      <c r="AZ201" s="127">
        <v>2</v>
      </c>
      <c r="BA201" s="127">
        <f>IF(AZ201=1,G201,0)</f>
        <v>0</v>
      </c>
      <c r="BB201" s="127">
        <f>IF(AZ201=2,G201,0)</f>
        <v>0</v>
      </c>
      <c r="BC201" s="127">
        <f>IF(AZ201=3,G201,0)</f>
        <v>0</v>
      </c>
      <c r="BD201" s="127">
        <f>IF(AZ201=4,G201,0)</f>
        <v>0</v>
      </c>
      <c r="BE201" s="127">
        <f>IF(AZ201=5,G201,0)</f>
        <v>0</v>
      </c>
      <c r="CA201" s="148">
        <v>1</v>
      </c>
      <c r="CB201" s="148">
        <v>7</v>
      </c>
      <c r="CZ201" s="127">
        <v>0</v>
      </c>
    </row>
    <row r="202" spans="1:104" x14ac:dyDescent="0.2">
      <c r="A202" s="155"/>
      <c r="B202" s="158"/>
      <c r="C202" s="230" t="s">
        <v>287</v>
      </c>
      <c r="D202" s="231"/>
      <c r="E202" s="159">
        <v>8</v>
      </c>
      <c r="F202" s="160"/>
      <c r="G202" s="161"/>
      <c r="M202" s="157" t="s">
        <v>287</v>
      </c>
      <c r="O202" s="148"/>
    </row>
    <row r="203" spans="1:104" x14ac:dyDescent="0.2">
      <c r="A203" s="155"/>
      <c r="B203" s="158"/>
      <c r="C203" s="230" t="s">
        <v>288</v>
      </c>
      <c r="D203" s="231"/>
      <c r="E203" s="159">
        <v>6</v>
      </c>
      <c r="F203" s="160"/>
      <c r="G203" s="161"/>
      <c r="M203" s="157" t="s">
        <v>288</v>
      </c>
      <c r="O203" s="148"/>
    </row>
    <row r="204" spans="1:104" ht="22.5" x14ac:dyDescent="0.2">
      <c r="A204" s="149">
        <v>55</v>
      </c>
      <c r="B204" s="150" t="s">
        <v>289</v>
      </c>
      <c r="C204" s="151" t="s">
        <v>290</v>
      </c>
      <c r="D204" s="152" t="s">
        <v>90</v>
      </c>
      <c r="E204" s="153">
        <v>14</v>
      </c>
      <c r="F204" s="204"/>
      <c r="G204" s="154">
        <f>E204*F204</f>
        <v>0</v>
      </c>
      <c r="O204" s="148">
        <v>2</v>
      </c>
      <c r="AA204" s="127">
        <v>1</v>
      </c>
      <c r="AB204" s="127">
        <v>7</v>
      </c>
      <c r="AC204" s="127">
        <v>7</v>
      </c>
      <c r="AZ204" s="127">
        <v>2</v>
      </c>
      <c r="BA204" s="127">
        <f>IF(AZ204=1,G204,0)</f>
        <v>0</v>
      </c>
      <c r="BB204" s="127">
        <f>IF(AZ204=2,G204,0)</f>
        <v>0</v>
      </c>
      <c r="BC204" s="127">
        <f>IF(AZ204=3,G204,0)</f>
        <v>0</v>
      </c>
      <c r="BD204" s="127">
        <f>IF(AZ204=4,G204,0)</f>
        <v>0</v>
      </c>
      <c r="BE204" s="127">
        <f>IF(AZ204=5,G204,0)</f>
        <v>0</v>
      </c>
      <c r="CA204" s="148">
        <v>1</v>
      </c>
      <c r="CB204" s="148">
        <v>7</v>
      </c>
      <c r="CZ204" s="127">
        <v>2.5000000000000001E-4</v>
      </c>
    </row>
    <row r="205" spans="1:104" x14ac:dyDescent="0.2">
      <c r="A205" s="155"/>
      <c r="B205" s="158"/>
      <c r="C205" s="230" t="s">
        <v>287</v>
      </c>
      <c r="D205" s="231"/>
      <c r="E205" s="159">
        <v>8</v>
      </c>
      <c r="F205" s="160"/>
      <c r="G205" s="161"/>
      <c r="M205" s="157" t="s">
        <v>287</v>
      </c>
      <c r="O205" s="148"/>
    </row>
    <row r="206" spans="1:104" x14ac:dyDescent="0.2">
      <c r="A206" s="155"/>
      <c r="B206" s="158"/>
      <c r="C206" s="230" t="s">
        <v>291</v>
      </c>
      <c r="D206" s="231"/>
      <c r="E206" s="159">
        <v>6</v>
      </c>
      <c r="F206" s="160"/>
      <c r="G206" s="161"/>
      <c r="M206" s="157" t="s">
        <v>291</v>
      </c>
      <c r="O206" s="148"/>
    </row>
    <row r="207" spans="1:104" x14ac:dyDescent="0.2">
      <c r="A207" s="149">
        <v>56</v>
      </c>
      <c r="B207" s="150" t="s">
        <v>292</v>
      </c>
      <c r="C207" s="151" t="s">
        <v>293</v>
      </c>
      <c r="D207" s="152" t="s">
        <v>90</v>
      </c>
      <c r="E207" s="153">
        <v>14</v>
      </c>
      <c r="F207" s="204"/>
      <c r="G207" s="154">
        <f>E207*F207</f>
        <v>0</v>
      </c>
      <c r="O207" s="148">
        <v>2</v>
      </c>
      <c r="AA207" s="127">
        <v>3</v>
      </c>
      <c r="AB207" s="127">
        <v>7</v>
      </c>
      <c r="AC207" s="127">
        <v>28410163</v>
      </c>
      <c r="AZ207" s="127">
        <v>2</v>
      </c>
      <c r="BA207" s="127">
        <f>IF(AZ207=1,G207,0)</f>
        <v>0</v>
      </c>
      <c r="BB207" s="127">
        <f>IF(AZ207=2,G207,0)</f>
        <v>0</v>
      </c>
      <c r="BC207" s="127">
        <f>IF(AZ207=3,G207,0)</f>
        <v>0</v>
      </c>
      <c r="BD207" s="127">
        <f>IF(AZ207=4,G207,0)</f>
        <v>0</v>
      </c>
      <c r="BE207" s="127">
        <f>IF(AZ207=5,G207,0)</f>
        <v>0</v>
      </c>
      <c r="CA207" s="148">
        <v>3</v>
      </c>
      <c r="CB207" s="148">
        <v>7</v>
      </c>
      <c r="CZ207" s="127">
        <v>4.2900000000000004E-3</v>
      </c>
    </row>
    <row r="208" spans="1:104" x14ac:dyDescent="0.2">
      <c r="A208" s="155"/>
      <c r="B208" s="158"/>
      <c r="C208" s="230" t="s">
        <v>287</v>
      </c>
      <c r="D208" s="231"/>
      <c r="E208" s="159">
        <v>8</v>
      </c>
      <c r="F208" s="160"/>
      <c r="G208" s="161"/>
      <c r="M208" s="157" t="s">
        <v>287</v>
      </c>
      <c r="O208" s="148"/>
    </row>
    <row r="209" spans="1:104" x14ac:dyDescent="0.2">
      <c r="A209" s="155"/>
      <c r="B209" s="158"/>
      <c r="C209" s="230" t="s">
        <v>291</v>
      </c>
      <c r="D209" s="231"/>
      <c r="E209" s="159">
        <v>6</v>
      </c>
      <c r="F209" s="160"/>
      <c r="G209" s="161"/>
      <c r="M209" s="157" t="s">
        <v>291</v>
      </c>
      <c r="O209" s="148"/>
    </row>
    <row r="210" spans="1:104" x14ac:dyDescent="0.2">
      <c r="A210" s="149">
        <v>57</v>
      </c>
      <c r="B210" s="150" t="s">
        <v>294</v>
      </c>
      <c r="C210" s="151" t="s">
        <v>295</v>
      </c>
      <c r="D210" s="152" t="s">
        <v>165</v>
      </c>
      <c r="E210" s="153">
        <v>6.3560000000000005E-2</v>
      </c>
      <c r="F210" s="204"/>
      <c r="G210" s="154">
        <f>E210*F210</f>
        <v>0</v>
      </c>
      <c r="O210" s="148">
        <v>2</v>
      </c>
      <c r="AA210" s="127">
        <v>7</v>
      </c>
      <c r="AB210" s="127">
        <v>1001</v>
      </c>
      <c r="AC210" s="127">
        <v>5</v>
      </c>
      <c r="AZ210" s="127">
        <v>2</v>
      </c>
      <c r="BA210" s="127">
        <f>IF(AZ210=1,G210,0)</f>
        <v>0</v>
      </c>
      <c r="BB210" s="127">
        <f>IF(AZ210=2,G210,0)</f>
        <v>0</v>
      </c>
      <c r="BC210" s="127">
        <f>IF(AZ210=3,G210,0)</f>
        <v>0</v>
      </c>
      <c r="BD210" s="127">
        <f>IF(AZ210=4,G210,0)</f>
        <v>0</v>
      </c>
      <c r="BE210" s="127">
        <f>IF(AZ210=5,G210,0)</f>
        <v>0</v>
      </c>
      <c r="CA210" s="148">
        <v>7</v>
      </c>
      <c r="CB210" s="148">
        <v>1001</v>
      </c>
      <c r="CZ210" s="127">
        <v>0</v>
      </c>
    </row>
    <row r="211" spans="1:104" x14ac:dyDescent="0.2">
      <c r="A211" s="149">
        <v>58</v>
      </c>
      <c r="B211" s="150" t="s">
        <v>279</v>
      </c>
      <c r="C211" s="151" t="s">
        <v>280</v>
      </c>
      <c r="D211" s="152" t="s">
        <v>165</v>
      </c>
      <c r="E211" s="153">
        <v>1.4E-2</v>
      </c>
      <c r="F211" s="204"/>
      <c r="G211" s="154">
        <f>E211*F211</f>
        <v>0</v>
      </c>
      <c r="O211" s="148">
        <v>2</v>
      </c>
      <c r="AA211" s="127">
        <v>8</v>
      </c>
      <c r="AB211" s="127">
        <v>0</v>
      </c>
      <c r="AC211" s="127">
        <v>3</v>
      </c>
      <c r="AZ211" s="127">
        <v>2</v>
      </c>
      <c r="BA211" s="127">
        <f>IF(AZ211=1,G211,0)</f>
        <v>0</v>
      </c>
      <c r="BB211" s="127">
        <f>IF(AZ211=2,G211,0)</f>
        <v>0</v>
      </c>
      <c r="BC211" s="127">
        <f>IF(AZ211=3,G211,0)</f>
        <v>0</v>
      </c>
      <c r="BD211" s="127">
        <f>IF(AZ211=4,G211,0)</f>
        <v>0</v>
      </c>
      <c r="BE211" s="127">
        <f>IF(AZ211=5,G211,0)</f>
        <v>0</v>
      </c>
      <c r="CA211" s="148">
        <v>8</v>
      </c>
      <c r="CB211" s="148">
        <v>0</v>
      </c>
      <c r="CZ211" s="127">
        <v>0</v>
      </c>
    </row>
    <row r="212" spans="1:104" x14ac:dyDescent="0.2">
      <c r="A212" s="162"/>
      <c r="B212" s="163" t="s">
        <v>76</v>
      </c>
      <c r="C212" s="164" t="str">
        <f>CONCATENATE(B200," ",C200)</f>
        <v>776 Podlahy povlakové</v>
      </c>
      <c r="D212" s="165"/>
      <c r="E212" s="166"/>
      <c r="F212" s="167"/>
      <c r="G212" s="168">
        <f>SUM(G200:G211)</f>
        <v>0</v>
      </c>
      <c r="O212" s="148">
        <v>4</v>
      </c>
      <c r="BA212" s="169">
        <f>SUM(BA200:BA211)</f>
        <v>0</v>
      </c>
      <c r="BB212" s="169">
        <f>SUM(BB200:BB211)</f>
        <v>0</v>
      </c>
      <c r="BC212" s="169">
        <f>SUM(BC200:BC211)</f>
        <v>0</v>
      </c>
      <c r="BD212" s="169">
        <f>SUM(BD200:BD211)</f>
        <v>0</v>
      </c>
      <c r="BE212" s="169">
        <f>SUM(BE200:BE211)</f>
        <v>0</v>
      </c>
    </row>
    <row r="213" spans="1:104" x14ac:dyDescent="0.2">
      <c r="A213" s="142" t="s">
        <v>74</v>
      </c>
      <c r="B213" s="143" t="s">
        <v>296</v>
      </c>
      <c r="C213" s="144" t="s">
        <v>297</v>
      </c>
      <c r="D213" s="145"/>
      <c r="E213" s="146"/>
      <c r="F213" s="146"/>
      <c r="G213" s="147"/>
      <c r="O213" s="148">
        <v>1</v>
      </c>
    </row>
    <row r="214" spans="1:104" ht="22.5" x14ac:dyDescent="0.2">
      <c r="A214" s="149">
        <v>59</v>
      </c>
      <c r="B214" s="150" t="s">
        <v>298</v>
      </c>
      <c r="C214" s="151" t="s">
        <v>299</v>
      </c>
      <c r="D214" s="152" t="s">
        <v>90</v>
      </c>
      <c r="E214" s="153">
        <v>1.96</v>
      </c>
      <c r="F214" s="204"/>
      <c r="G214" s="154">
        <f>E214*F214</f>
        <v>0</v>
      </c>
      <c r="O214" s="148">
        <v>2</v>
      </c>
      <c r="AA214" s="127">
        <v>12</v>
      </c>
      <c r="AB214" s="127">
        <v>0</v>
      </c>
      <c r="AC214" s="127">
        <v>19</v>
      </c>
      <c r="AZ214" s="127">
        <v>2</v>
      </c>
      <c r="BA214" s="127">
        <f>IF(AZ214=1,G214,0)</f>
        <v>0</v>
      </c>
      <c r="BB214" s="127">
        <f>IF(AZ214=2,G214,0)</f>
        <v>0</v>
      </c>
      <c r="BC214" s="127">
        <f>IF(AZ214=3,G214,0)</f>
        <v>0</v>
      </c>
      <c r="BD214" s="127">
        <f>IF(AZ214=4,G214,0)</f>
        <v>0</v>
      </c>
      <c r="BE214" s="127">
        <f>IF(AZ214=5,G214,0)</f>
        <v>0</v>
      </c>
      <c r="CA214" s="148">
        <v>12</v>
      </c>
      <c r="CB214" s="148">
        <v>0</v>
      </c>
      <c r="CZ214" s="127">
        <v>0</v>
      </c>
    </row>
    <row r="215" spans="1:104" x14ac:dyDescent="0.2">
      <c r="A215" s="155"/>
      <c r="B215" s="158"/>
      <c r="C215" s="230" t="s">
        <v>300</v>
      </c>
      <c r="D215" s="231"/>
      <c r="E215" s="159">
        <v>1.96</v>
      </c>
      <c r="F215" s="160"/>
      <c r="G215" s="161"/>
      <c r="M215" s="157" t="s">
        <v>300</v>
      </c>
      <c r="O215" s="148"/>
    </row>
    <row r="216" spans="1:104" x14ac:dyDescent="0.2">
      <c r="A216" s="162"/>
      <c r="B216" s="163" t="s">
        <v>76</v>
      </c>
      <c r="C216" s="164" t="str">
        <f>CONCATENATE(B213," ",C213)</f>
        <v>783 Nátěry</v>
      </c>
      <c r="D216" s="165"/>
      <c r="E216" s="166"/>
      <c r="F216" s="167"/>
      <c r="G216" s="168">
        <f>SUM(G213:G215)</f>
        <v>0</v>
      </c>
      <c r="O216" s="148">
        <v>4</v>
      </c>
      <c r="BA216" s="169">
        <f>SUM(BA213:BA215)</f>
        <v>0</v>
      </c>
      <c r="BB216" s="169">
        <f>SUM(BB213:BB215)</f>
        <v>0</v>
      </c>
      <c r="BC216" s="169">
        <f>SUM(BC213:BC215)</f>
        <v>0</v>
      </c>
      <c r="BD216" s="169">
        <f>SUM(BD213:BD215)</f>
        <v>0</v>
      </c>
      <c r="BE216" s="169">
        <f>SUM(BE213:BE215)</f>
        <v>0</v>
      </c>
    </row>
    <row r="217" spans="1:104" x14ac:dyDescent="0.2">
      <c r="A217" s="142" t="s">
        <v>74</v>
      </c>
      <c r="B217" s="143" t="s">
        <v>301</v>
      </c>
      <c r="C217" s="144" t="s">
        <v>302</v>
      </c>
      <c r="D217" s="145"/>
      <c r="E217" s="146"/>
      <c r="F217" s="146"/>
      <c r="G217" s="147"/>
      <c r="O217" s="148">
        <v>1</v>
      </c>
    </row>
    <row r="218" spans="1:104" x14ac:dyDescent="0.2">
      <c r="A218" s="149">
        <v>60</v>
      </c>
      <c r="B218" s="150" t="s">
        <v>303</v>
      </c>
      <c r="C218" s="151" t="s">
        <v>304</v>
      </c>
      <c r="D218" s="152" t="s">
        <v>90</v>
      </c>
      <c r="E218" s="153">
        <v>170</v>
      </c>
      <c r="F218" s="204"/>
      <c r="G218" s="154">
        <f>E218*F218</f>
        <v>0</v>
      </c>
      <c r="O218" s="148">
        <v>2</v>
      </c>
      <c r="AA218" s="127">
        <v>1</v>
      </c>
      <c r="AB218" s="127">
        <v>7</v>
      </c>
      <c r="AC218" s="127">
        <v>7</v>
      </c>
      <c r="AZ218" s="127">
        <v>2</v>
      </c>
      <c r="BA218" s="127">
        <f>IF(AZ218=1,G218,0)</f>
        <v>0</v>
      </c>
      <c r="BB218" s="127">
        <f>IF(AZ218=2,G218,0)</f>
        <v>0</v>
      </c>
      <c r="BC218" s="127">
        <f>IF(AZ218=3,G218,0)</f>
        <v>0</v>
      </c>
      <c r="BD218" s="127">
        <f>IF(AZ218=4,G218,0)</f>
        <v>0</v>
      </c>
      <c r="BE218" s="127">
        <f>IF(AZ218=5,G218,0)</f>
        <v>0</v>
      </c>
      <c r="CA218" s="148">
        <v>1</v>
      </c>
      <c r="CB218" s="148">
        <v>7</v>
      </c>
      <c r="CZ218" s="127">
        <v>6.9999999999999994E-5</v>
      </c>
    </row>
    <row r="219" spans="1:104" x14ac:dyDescent="0.2">
      <c r="A219" s="155"/>
      <c r="B219" s="158"/>
      <c r="C219" s="230" t="s">
        <v>96</v>
      </c>
      <c r="D219" s="231"/>
      <c r="E219" s="159">
        <v>12</v>
      </c>
      <c r="F219" s="160"/>
      <c r="G219" s="161"/>
      <c r="M219" s="157" t="s">
        <v>96</v>
      </c>
      <c r="O219" s="148"/>
    </row>
    <row r="220" spans="1:104" x14ac:dyDescent="0.2">
      <c r="A220" s="155"/>
      <c r="B220" s="158"/>
      <c r="C220" s="230" t="s">
        <v>305</v>
      </c>
      <c r="D220" s="231"/>
      <c r="E220" s="159">
        <v>18</v>
      </c>
      <c r="F220" s="160"/>
      <c r="G220" s="161"/>
      <c r="M220" s="157" t="s">
        <v>305</v>
      </c>
      <c r="O220" s="148"/>
    </row>
    <row r="221" spans="1:104" x14ac:dyDescent="0.2">
      <c r="A221" s="155"/>
      <c r="B221" s="158"/>
      <c r="C221" s="230" t="s">
        <v>306</v>
      </c>
      <c r="D221" s="231"/>
      <c r="E221" s="159">
        <v>140</v>
      </c>
      <c r="F221" s="160"/>
      <c r="G221" s="161"/>
      <c r="M221" s="157" t="s">
        <v>306</v>
      </c>
      <c r="O221" s="148"/>
    </row>
    <row r="222" spans="1:104" x14ac:dyDescent="0.2">
      <c r="A222" s="149">
        <v>61</v>
      </c>
      <c r="B222" s="150" t="s">
        <v>307</v>
      </c>
      <c r="C222" s="151" t="s">
        <v>308</v>
      </c>
      <c r="D222" s="152" t="s">
        <v>90</v>
      </c>
      <c r="E222" s="153">
        <v>170</v>
      </c>
      <c r="F222" s="204"/>
      <c r="G222" s="154">
        <f>E222*F222</f>
        <v>0</v>
      </c>
      <c r="O222" s="148">
        <v>2</v>
      </c>
      <c r="AA222" s="127">
        <v>1</v>
      </c>
      <c r="AB222" s="127">
        <v>7</v>
      </c>
      <c r="AC222" s="127">
        <v>7</v>
      </c>
      <c r="AZ222" s="127">
        <v>2</v>
      </c>
      <c r="BA222" s="127">
        <f>IF(AZ222=1,G222,0)</f>
        <v>0</v>
      </c>
      <c r="BB222" s="127">
        <f>IF(AZ222=2,G222,0)</f>
        <v>0</v>
      </c>
      <c r="BC222" s="127">
        <f>IF(AZ222=3,G222,0)</f>
        <v>0</v>
      </c>
      <c r="BD222" s="127">
        <f>IF(AZ222=4,G222,0)</f>
        <v>0</v>
      </c>
      <c r="BE222" s="127">
        <f>IF(AZ222=5,G222,0)</f>
        <v>0</v>
      </c>
      <c r="CA222" s="148">
        <v>1</v>
      </c>
      <c r="CB222" s="148">
        <v>7</v>
      </c>
      <c r="CZ222" s="127">
        <v>0</v>
      </c>
    </row>
    <row r="223" spans="1:104" x14ac:dyDescent="0.2">
      <c r="A223" s="155"/>
      <c r="B223" s="158"/>
      <c r="C223" s="230" t="s">
        <v>96</v>
      </c>
      <c r="D223" s="231"/>
      <c r="E223" s="159">
        <v>12</v>
      </c>
      <c r="F223" s="160"/>
      <c r="G223" s="161"/>
      <c r="M223" s="157" t="s">
        <v>96</v>
      </c>
      <c r="O223" s="148"/>
    </row>
    <row r="224" spans="1:104" x14ac:dyDescent="0.2">
      <c r="A224" s="155"/>
      <c r="B224" s="158"/>
      <c r="C224" s="230" t="s">
        <v>309</v>
      </c>
      <c r="D224" s="231"/>
      <c r="E224" s="159">
        <v>18</v>
      </c>
      <c r="F224" s="160"/>
      <c r="G224" s="161"/>
      <c r="M224" s="157" t="s">
        <v>309</v>
      </c>
      <c r="O224" s="148"/>
    </row>
    <row r="225" spans="1:104" x14ac:dyDescent="0.2">
      <c r="A225" s="155"/>
      <c r="B225" s="158"/>
      <c r="C225" s="230" t="s">
        <v>306</v>
      </c>
      <c r="D225" s="231"/>
      <c r="E225" s="159">
        <v>140</v>
      </c>
      <c r="F225" s="160"/>
      <c r="G225" s="161"/>
      <c r="M225" s="157" t="s">
        <v>306</v>
      </c>
      <c r="O225" s="148"/>
    </row>
    <row r="226" spans="1:104" x14ac:dyDescent="0.2">
      <c r="A226" s="149">
        <v>62</v>
      </c>
      <c r="B226" s="150" t="s">
        <v>310</v>
      </c>
      <c r="C226" s="151" t="s">
        <v>311</v>
      </c>
      <c r="D226" s="152" t="s">
        <v>90</v>
      </c>
      <c r="E226" s="153">
        <v>170</v>
      </c>
      <c r="F226" s="204"/>
      <c r="G226" s="154">
        <f>E226*F226</f>
        <v>0</v>
      </c>
      <c r="O226" s="148">
        <v>2</v>
      </c>
      <c r="AA226" s="127">
        <v>1</v>
      </c>
      <c r="AB226" s="127">
        <v>7</v>
      </c>
      <c r="AC226" s="127">
        <v>7</v>
      </c>
      <c r="AZ226" s="127">
        <v>2</v>
      </c>
      <c r="BA226" s="127">
        <f>IF(AZ226=1,G226,0)</f>
        <v>0</v>
      </c>
      <c r="BB226" s="127">
        <f>IF(AZ226=2,G226,0)</f>
        <v>0</v>
      </c>
      <c r="BC226" s="127">
        <f>IF(AZ226=3,G226,0)</f>
        <v>0</v>
      </c>
      <c r="BD226" s="127">
        <f>IF(AZ226=4,G226,0)</f>
        <v>0</v>
      </c>
      <c r="BE226" s="127">
        <f>IF(AZ226=5,G226,0)</f>
        <v>0</v>
      </c>
      <c r="CA226" s="148">
        <v>1</v>
      </c>
      <c r="CB226" s="148">
        <v>7</v>
      </c>
      <c r="CZ226" s="127">
        <v>3.8999999999999999E-4</v>
      </c>
    </row>
    <row r="227" spans="1:104" x14ac:dyDescent="0.2">
      <c r="A227" s="155"/>
      <c r="B227" s="158"/>
      <c r="C227" s="230" t="s">
        <v>96</v>
      </c>
      <c r="D227" s="231"/>
      <c r="E227" s="159">
        <v>12</v>
      </c>
      <c r="F227" s="160"/>
      <c r="G227" s="161"/>
      <c r="M227" s="157" t="s">
        <v>96</v>
      </c>
      <c r="O227" s="148"/>
    </row>
    <row r="228" spans="1:104" x14ac:dyDescent="0.2">
      <c r="A228" s="155"/>
      <c r="B228" s="158"/>
      <c r="C228" s="230" t="s">
        <v>312</v>
      </c>
      <c r="D228" s="231"/>
      <c r="E228" s="159">
        <v>18</v>
      </c>
      <c r="F228" s="160"/>
      <c r="G228" s="161"/>
      <c r="M228" s="157" t="s">
        <v>312</v>
      </c>
      <c r="O228" s="148"/>
    </row>
    <row r="229" spans="1:104" x14ac:dyDescent="0.2">
      <c r="A229" s="155"/>
      <c r="B229" s="158"/>
      <c r="C229" s="230" t="s">
        <v>306</v>
      </c>
      <c r="D229" s="231"/>
      <c r="E229" s="159">
        <v>140</v>
      </c>
      <c r="F229" s="160"/>
      <c r="G229" s="161"/>
      <c r="M229" s="157" t="s">
        <v>306</v>
      </c>
      <c r="O229" s="148"/>
    </row>
    <row r="230" spans="1:104" x14ac:dyDescent="0.2">
      <c r="A230" s="162"/>
      <c r="B230" s="163" t="s">
        <v>76</v>
      </c>
      <c r="C230" s="164" t="str">
        <f>CONCATENATE(B217," ",C217)</f>
        <v>784 Malby</v>
      </c>
      <c r="D230" s="165"/>
      <c r="E230" s="166"/>
      <c r="F230" s="167"/>
      <c r="G230" s="168">
        <f>SUM(G217:G229)</f>
        <v>0</v>
      </c>
      <c r="O230" s="148">
        <v>4</v>
      </c>
      <c r="BA230" s="169">
        <f>SUM(BA217:BA229)</f>
        <v>0</v>
      </c>
      <c r="BB230" s="169">
        <f>SUM(BB217:BB229)</f>
        <v>0</v>
      </c>
      <c r="BC230" s="169">
        <f>SUM(BC217:BC229)</f>
        <v>0</v>
      </c>
      <c r="BD230" s="169">
        <f>SUM(BD217:BD229)</f>
        <v>0</v>
      </c>
      <c r="BE230" s="169">
        <f>SUM(BE217:BE229)</f>
        <v>0</v>
      </c>
    </row>
    <row r="231" spans="1:104" x14ac:dyDescent="0.2">
      <c r="A231" s="142" t="s">
        <v>74</v>
      </c>
      <c r="B231" s="143" t="s">
        <v>313</v>
      </c>
      <c r="C231" s="144" t="s">
        <v>314</v>
      </c>
      <c r="D231" s="145"/>
      <c r="E231" s="146"/>
      <c r="F231" s="146"/>
      <c r="G231" s="147"/>
      <c r="O231" s="148">
        <v>1</v>
      </c>
    </row>
    <row r="232" spans="1:104" x14ac:dyDescent="0.2">
      <c r="A232" s="149">
        <v>63</v>
      </c>
      <c r="B232" s="150" t="s">
        <v>315</v>
      </c>
      <c r="C232" s="151" t="s">
        <v>316</v>
      </c>
      <c r="D232" s="152" t="s">
        <v>165</v>
      </c>
      <c r="E232" s="153">
        <v>6.7539999999999996</v>
      </c>
      <c r="F232" s="204"/>
      <c r="G232" s="154">
        <f>E232*F232</f>
        <v>0</v>
      </c>
      <c r="O232" s="148">
        <v>2</v>
      </c>
      <c r="AA232" s="127">
        <v>1</v>
      </c>
      <c r="AB232" s="127">
        <v>10</v>
      </c>
      <c r="AC232" s="127">
        <v>10</v>
      </c>
      <c r="AZ232" s="127">
        <v>1</v>
      </c>
      <c r="BA232" s="127">
        <f>IF(AZ232=1,G232,0)</f>
        <v>0</v>
      </c>
      <c r="BB232" s="127">
        <f>IF(AZ232=2,G232,0)</f>
        <v>0</v>
      </c>
      <c r="BC232" s="127">
        <f>IF(AZ232=3,G232,0)</f>
        <v>0</v>
      </c>
      <c r="BD232" s="127">
        <f>IF(AZ232=4,G232,0)</f>
        <v>0</v>
      </c>
      <c r="BE232" s="127">
        <f>IF(AZ232=5,G232,0)</f>
        <v>0</v>
      </c>
      <c r="CA232" s="148">
        <v>1</v>
      </c>
      <c r="CB232" s="148">
        <v>10</v>
      </c>
      <c r="CZ232" s="127">
        <v>0</v>
      </c>
    </row>
    <row r="233" spans="1:104" x14ac:dyDescent="0.2">
      <c r="A233" s="155"/>
      <c r="B233" s="158"/>
      <c r="C233" s="230" t="s">
        <v>317</v>
      </c>
      <c r="D233" s="231"/>
      <c r="E233" s="159">
        <v>6.7539999999999996</v>
      </c>
      <c r="F233" s="160"/>
      <c r="G233" s="161"/>
      <c r="M233" s="157" t="s">
        <v>317</v>
      </c>
      <c r="O233" s="148"/>
    </row>
    <row r="234" spans="1:104" x14ac:dyDescent="0.2">
      <c r="A234" s="149">
        <v>64</v>
      </c>
      <c r="B234" s="150" t="s">
        <v>318</v>
      </c>
      <c r="C234" s="151" t="s">
        <v>319</v>
      </c>
      <c r="D234" s="152" t="s">
        <v>165</v>
      </c>
      <c r="E234" s="153">
        <v>6.7539999999999996</v>
      </c>
      <c r="F234" s="204"/>
      <c r="G234" s="154">
        <f>E234*F234</f>
        <v>0</v>
      </c>
      <c r="O234" s="148">
        <v>2</v>
      </c>
      <c r="AA234" s="127">
        <v>1</v>
      </c>
      <c r="AB234" s="127">
        <v>10</v>
      </c>
      <c r="AC234" s="127">
        <v>10</v>
      </c>
      <c r="AZ234" s="127">
        <v>1</v>
      </c>
      <c r="BA234" s="127">
        <f>IF(AZ234=1,G234,0)</f>
        <v>0</v>
      </c>
      <c r="BB234" s="127">
        <f>IF(AZ234=2,G234,0)</f>
        <v>0</v>
      </c>
      <c r="BC234" s="127">
        <f>IF(AZ234=3,G234,0)</f>
        <v>0</v>
      </c>
      <c r="BD234" s="127">
        <f>IF(AZ234=4,G234,0)</f>
        <v>0</v>
      </c>
      <c r="BE234" s="127">
        <f>IF(AZ234=5,G234,0)</f>
        <v>0</v>
      </c>
      <c r="CA234" s="148">
        <v>1</v>
      </c>
      <c r="CB234" s="148">
        <v>10</v>
      </c>
      <c r="CZ234" s="127">
        <v>0</v>
      </c>
    </row>
    <row r="235" spans="1:104" x14ac:dyDescent="0.2">
      <c r="A235" s="155"/>
      <c r="B235" s="158"/>
      <c r="C235" s="230" t="s">
        <v>317</v>
      </c>
      <c r="D235" s="231"/>
      <c r="E235" s="159">
        <v>6.7539999999999996</v>
      </c>
      <c r="F235" s="160"/>
      <c r="G235" s="161"/>
      <c r="M235" s="157" t="s">
        <v>317</v>
      </c>
      <c r="O235" s="148"/>
    </row>
    <row r="236" spans="1:104" x14ac:dyDescent="0.2">
      <c r="A236" s="149">
        <v>65</v>
      </c>
      <c r="B236" s="150" t="s">
        <v>320</v>
      </c>
      <c r="C236" s="151" t="s">
        <v>321</v>
      </c>
      <c r="D236" s="152" t="s">
        <v>165</v>
      </c>
      <c r="E236" s="153">
        <v>13.507999999999999</v>
      </c>
      <c r="F236" s="204"/>
      <c r="G236" s="154">
        <f>E236*F236</f>
        <v>0</v>
      </c>
      <c r="O236" s="148">
        <v>2</v>
      </c>
      <c r="AA236" s="127">
        <v>1</v>
      </c>
      <c r="AB236" s="127">
        <v>10</v>
      </c>
      <c r="AC236" s="127">
        <v>10</v>
      </c>
      <c r="AZ236" s="127">
        <v>1</v>
      </c>
      <c r="BA236" s="127">
        <f>IF(AZ236=1,G236,0)</f>
        <v>0</v>
      </c>
      <c r="BB236" s="127">
        <f>IF(AZ236=2,G236,0)</f>
        <v>0</v>
      </c>
      <c r="BC236" s="127">
        <f>IF(AZ236=3,G236,0)</f>
        <v>0</v>
      </c>
      <c r="BD236" s="127">
        <f>IF(AZ236=4,G236,0)</f>
        <v>0</v>
      </c>
      <c r="BE236" s="127">
        <f>IF(AZ236=5,G236,0)</f>
        <v>0</v>
      </c>
      <c r="CA236" s="148">
        <v>1</v>
      </c>
      <c r="CB236" s="148">
        <v>10</v>
      </c>
      <c r="CZ236" s="127">
        <v>0</v>
      </c>
    </row>
    <row r="237" spans="1:104" x14ac:dyDescent="0.2">
      <c r="A237" s="155"/>
      <c r="B237" s="158"/>
      <c r="C237" s="230" t="s">
        <v>322</v>
      </c>
      <c r="D237" s="231"/>
      <c r="E237" s="159">
        <v>13.507999999999999</v>
      </c>
      <c r="F237" s="160"/>
      <c r="G237" s="161"/>
      <c r="M237" s="157" t="s">
        <v>322</v>
      </c>
      <c r="O237" s="148"/>
    </row>
    <row r="238" spans="1:104" x14ac:dyDescent="0.2">
      <c r="A238" s="149">
        <v>66</v>
      </c>
      <c r="B238" s="150" t="s">
        <v>323</v>
      </c>
      <c r="C238" s="151" t="s">
        <v>324</v>
      </c>
      <c r="D238" s="152" t="s">
        <v>165</v>
      </c>
      <c r="E238" s="153">
        <v>6.7539999999999996</v>
      </c>
      <c r="F238" s="204"/>
      <c r="G238" s="154">
        <f>E238*F238</f>
        <v>0</v>
      </c>
      <c r="O238" s="148">
        <v>2</v>
      </c>
      <c r="AA238" s="127">
        <v>1</v>
      </c>
      <c r="AB238" s="127">
        <v>10</v>
      </c>
      <c r="AC238" s="127">
        <v>10</v>
      </c>
      <c r="AZ238" s="127">
        <v>1</v>
      </c>
      <c r="BA238" s="127">
        <f>IF(AZ238=1,G238,0)</f>
        <v>0</v>
      </c>
      <c r="BB238" s="127">
        <f>IF(AZ238=2,G238,0)</f>
        <v>0</v>
      </c>
      <c r="BC238" s="127">
        <f>IF(AZ238=3,G238,0)</f>
        <v>0</v>
      </c>
      <c r="BD238" s="127">
        <f>IF(AZ238=4,G238,0)</f>
        <v>0</v>
      </c>
      <c r="BE238" s="127">
        <f>IF(AZ238=5,G238,0)</f>
        <v>0</v>
      </c>
      <c r="CA238" s="148">
        <v>1</v>
      </c>
      <c r="CB238" s="148">
        <v>10</v>
      </c>
      <c r="CZ238" s="127">
        <v>0</v>
      </c>
    </row>
    <row r="239" spans="1:104" x14ac:dyDescent="0.2">
      <c r="A239" s="155"/>
      <c r="B239" s="158"/>
      <c r="C239" s="230" t="s">
        <v>317</v>
      </c>
      <c r="D239" s="231"/>
      <c r="E239" s="159">
        <v>6.7539999999999996</v>
      </c>
      <c r="F239" s="160"/>
      <c r="G239" s="161"/>
      <c r="M239" s="157" t="s">
        <v>317</v>
      </c>
      <c r="O239" s="148"/>
    </row>
    <row r="240" spans="1:104" x14ac:dyDescent="0.2">
      <c r="A240" s="149">
        <v>67</v>
      </c>
      <c r="B240" s="150" t="s">
        <v>325</v>
      </c>
      <c r="C240" s="151" t="s">
        <v>326</v>
      </c>
      <c r="D240" s="152" t="s">
        <v>165</v>
      </c>
      <c r="E240" s="153">
        <v>6.7539999999999996</v>
      </c>
      <c r="F240" s="204"/>
      <c r="G240" s="154">
        <f>E240*F240</f>
        <v>0</v>
      </c>
      <c r="O240" s="148">
        <v>2</v>
      </c>
      <c r="AA240" s="127">
        <v>1</v>
      </c>
      <c r="AB240" s="127">
        <v>1</v>
      </c>
      <c r="AC240" s="127">
        <v>1</v>
      </c>
      <c r="AZ240" s="127">
        <v>1</v>
      </c>
      <c r="BA240" s="127">
        <f>IF(AZ240=1,G240,0)</f>
        <v>0</v>
      </c>
      <c r="BB240" s="127">
        <f>IF(AZ240=2,G240,0)</f>
        <v>0</v>
      </c>
      <c r="BC240" s="127">
        <f>IF(AZ240=3,G240,0)</f>
        <v>0</v>
      </c>
      <c r="BD240" s="127">
        <f>IF(AZ240=4,G240,0)</f>
        <v>0</v>
      </c>
      <c r="BE240" s="127">
        <f>IF(AZ240=5,G240,0)</f>
        <v>0</v>
      </c>
      <c r="CA240" s="148">
        <v>1</v>
      </c>
      <c r="CB240" s="148">
        <v>1</v>
      </c>
      <c r="CZ240" s="127">
        <v>0</v>
      </c>
    </row>
    <row r="241" spans="1:104" x14ac:dyDescent="0.2">
      <c r="A241" s="155"/>
      <c r="B241" s="158"/>
      <c r="C241" s="230" t="s">
        <v>317</v>
      </c>
      <c r="D241" s="231"/>
      <c r="E241" s="159">
        <v>6.7539999999999996</v>
      </c>
      <c r="F241" s="160"/>
      <c r="G241" s="161"/>
      <c r="M241" s="157" t="s">
        <v>317</v>
      </c>
      <c r="O241" s="148"/>
    </row>
    <row r="242" spans="1:104" x14ac:dyDescent="0.2">
      <c r="A242" s="162"/>
      <c r="B242" s="163" t="s">
        <v>76</v>
      </c>
      <c r="C242" s="164" t="str">
        <f>CONCATENATE(B231," ",C231)</f>
        <v>D96 Přesuny suti a vybouraných hmot</v>
      </c>
      <c r="D242" s="165"/>
      <c r="E242" s="166"/>
      <c r="F242" s="167"/>
      <c r="G242" s="168">
        <f>SUM(G231:G241)</f>
        <v>0</v>
      </c>
      <c r="O242" s="148">
        <v>4</v>
      </c>
      <c r="BA242" s="169">
        <f>SUM(BA231:BA241)</f>
        <v>0</v>
      </c>
      <c r="BB242" s="169">
        <f>SUM(BB231:BB241)</f>
        <v>0</v>
      </c>
      <c r="BC242" s="169">
        <f>SUM(BC231:BC241)</f>
        <v>0</v>
      </c>
      <c r="BD242" s="169">
        <f>SUM(BD231:BD241)</f>
        <v>0</v>
      </c>
      <c r="BE242" s="169">
        <f>SUM(BE231:BE241)</f>
        <v>0</v>
      </c>
    </row>
    <row r="243" spans="1:104" x14ac:dyDescent="0.2">
      <c r="A243" s="142" t="s">
        <v>74</v>
      </c>
      <c r="B243" s="143"/>
      <c r="C243" s="191" t="s">
        <v>346</v>
      </c>
      <c r="D243" s="145"/>
      <c r="E243" s="146"/>
      <c r="F243" s="146"/>
      <c r="G243" s="147"/>
      <c r="O243" s="148">
        <v>1</v>
      </c>
    </row>
    <row r="244" spans="1:104" x14ac:dyDescent="0.2">
      <c r="A244" s="196">
        <v>68</v>
      </c>
      <c r="B244" s="197" t="s">
        <v>347</v>
      </c>
      <c r="C244" s="198" t="s">
        <v>342</v>
      </c>
      <c r="D244" s="199" t="s">
        <v>343</v>
      </c>
      <c r="E244" s="200">
        <v>1</v>
      </c>
      <c r="F244" s="205"/>
      <c r="G244" s="201">
        <f>E244*F244</f>
        <v>0</v>
      </c>
      <c r="O244" s="148">
        <v>2</v>
      </c>
      <c r="AA244" s="127">
        <v>1</v>
      </c>
      <c r="AB244" s="127">
        <v>10</v>
      </c>
      <c r="AC244" s="127">
        <v>10</v>
      </c>
      <c r="AZ244" s="127">
        <v>1</v>
      </c>
      <c r="BA244" s="127">
        <f>IF(AZ244=1,G244,0)</f>
        <v>0</v>
      </c>
      <c r="BB244" s="127">
        <f>IF(AZ244=2,G244,0)</f>
        <v>0</v>
      </c>
      <c r="BC244" s="127">
        <f>IF(AZ244=3,G244,0)</f>
        <v>0</v>
      </c>
      <c r="BD244" s="127">
        <f>IF(AZ244=4,G244,0)</f>
        <v>0</v>
      </c>
      <c r="BE244" s="127">
        <f>IF(AZ244=5,G244,0)</f>
        <v>0</v>
      </c>
      <c r="CA244" s="148">
        <v>1</v>
      </c>
      <c r="CB244" s="148">
        <v>10</v>
      </c>
      <c r="CZ244" s="127">
        <v>0</v>
      </c>
    </row>
    <row r="245" spans="1:104" ht="12.75" customHeight="1" x14ac:dyDescent="0.2">
      <c r="A245" s="186"/>
      <c r="B245" s="187"/>
      <c r="C245" s="243" t="s">
        <v>344</v>
      </c>
      <c r="D245" s="244"/>
      <c r="E245" s="188">
        <v>1</v>
      </c>
      <c r="F245" s="189"/>
      <c r="G245" s="190"/>
      <c r="M245" s="157" t="s">
        <v>317</v>
      </c>
      <c r="O245" s="148"/>
    </row>
    <row r="246" spans="1:104" x14ac:dyDescent="0.2">
      <c r="A246" s="142" t="s">
        <v>74</v>
      </c>
      <c r="B246" s="143"/>
      <c r="C246" s="191" t="s">
        <v>345</v>
      </c>
      <c r="D246" s="183"/>
      <c r="E246" s="184"/>
      <c r="F246" s="184"/>
      <c r="G246" s="185"/>
    </row>
    <row r="247" spans="1:104" x14ac:dyDescent="0.2">
      <c r="A247" s="196">
        <v>69</v>
      </c>
      <c r="B247" s="197" t="s">
        <v>348</v>
      </c>
      <c r="C247" s="198" t="s">
        <v>349</v>
      </c>
      <c r="D247" s="199" t="s">
        <v>343</v>
      </c>
      <c r="E247" s="200">
        <v>1</v>
      </c>
      <c r="F247" s="205"/>
      <c r="G247" s="201">
        <f>E247*F247</f>
        <v>0</v>
      </c>
    </row>
    <row r="248" spans="1:104" x14ac:dyDescent="0.2">
      <c r="A248" s="186"/>
      <c r="B248" s="187"/>
      <c r="C248" s="243" t="s">
        <v>350</v>
      </c>
      <c r="D248" s="245"/>
      <c r="E248" s="188">
        <v>1</v>
      </c>
      <c r="F248" s="189"/>
      <c r="G248" s="190"/>
    </row>
    <row r="249" spans="1:104" x14ac:dyDescent="0.2">
      <c r="E249" s="127"/>
    </row>
    <row r="250" spans="1:104" x14ac:dyDescent="0.2">
      <c r="E250" s="127"/>
    </row>
    <row r="251" spans="1:104" x14ac:dyDescent="0.2">
      <c r="E251" s="127"/>
    </row>
    <row r="252" spans="1:104" x14ac:dyDescent="0.2">
      <c r="E252" s="127"/>
    </row>
    <row r="253" spans="1:104" x14ac:dyDescent="0.2">
      <c r="E253" s="127"/>
    </row>
    <row r="254" spans="1:104" x14ac:dyDescent="0.2">
      <c r="E254" s="127"/>
    </row>
    <row r="255" spans="1:104" x14ac:dyDescent="0.2">
      <c r="E255" s="127"/>
    </row>
    <row r="256" spans="1:104" x14ac:dyDescent="0.2">
      <c r="E256" s="127"/>
    </row>
    <row r="257" spans="5:5" x14ac:dyDescent="0.2">
      <c r="E257" s="127"/>
    </row>
    <row r="258" spans="5:5" x14ac:dyDescent="0.2">
      <c r="E258" s="127"/>
    </row>
    <row r="259" spans="5:5" x14ac:dyDescent="0.2">
      <c r="E259" s="127"/>
    </row>
    <row r="260" spans="5:5" x14ac:dyDescent="0.2">
      <c r="E260" s="127"/>
    </row>
    <row r="261" spans="5:5" x14ac:dyDescent="0.2">
      <c r="E261" s="127"/>
    </row>
    <row r="262" spans="5:5" x14ac:dyDescent="0.2">
      <c r="E262" s="127"/>
    </row>
    <row r="263" spans="5:5" x14ac:dyDescent="0.2">
      <c r="E263" s="127"/>
    </row>
    <row r="264" spans="5:5" x14ac:dyDescent="0.2">
      <c r="E264" s="127"/>
    </row>
    <row r="265" spans="5:5" x14ac:dyDescent="0.2">
      <c r="E265" s="127"/>
    </row>
    <row r="266" spans="5:5" x14ac:dyDescent="0.2">
      <c r="E266" s="127"/>
    </row>
    <row r="267" spans="5:5" x14ac:dyDescent="0.2">
      <c r="E267" s="127"/>
    </row>
    <row r="268" spans="5:5" x14ac:dyDescent="0.2">
      <c r="E268" s="127"/>
    </row>
    <row r="269" spans="5:5" x14ac:dyDescent="0.2">
      <c r="E269" s="127"/>
    </row>
    <row r="270" spans="5:5" x14ac:dyDescent="0.2">
      <c r="E270" s="127"/>
    </row>
    <row r="271" spans="5:5" x14ac:dyDescent="0.2">
      <c r="E271" s="127"/>
    </row>
    <row r="272" spans="5:5" x14ac:dyDescent="0.2">
      <c r="E272" s="127"/>
    </row>
    <row r="273" spans="5:5" x14ac:dyDescent="0.2">
      <c r="E273" s="127"/>
    </row>
    <row r="274" spans="5:5" x14ac:dyDescent="0.2">
      <c r="E274" s="127"/>
    </row>
    <row r="275" spans="5:5" x14ac:dyDescent="0.2">
      <c r="E275" s="127"/>
    </row>
    <row r="276" spans="5:5" x14ac:dyDescent="0.2">
      <c r="E276" s="127"/>
    </row>
    <row r="277" spans="5:5" x14ac:dyDescent="0.2">
      <c r="E277" s="127"/>
    </row>
    <row r="278" spans="5:5" x14ac:dyDescent="0.2">
      <c r="E278" s="127"/>
    </row>
    <row r="279" spans="5:5" x14ac:dyDescent="0.2">
      <c r="E279" s="127"/>
    </row>
    <row r="280" spans="5:5" x14ac:dyDescent="0.2">
      <c r="E280" s="127"/>
    </row>
    <row r="281" spans="5:5" x14ac:dyDescent="0.2">
      <c r="E281" s="127"/>
    </row>
    <row r="282" spans="5:5" x14ac:dyDescent="0.2">
      <c r="E282" s="127"/>
    </row>
    <row r="283" spans="5:5" x14ac:dyDescent="0.2">
      <c r="E283" s="127"/>
    </row>
    <row r="284" spans="5:5" x14ac:dyDescent="0.2">
      <c r="E284" s="127"/>
    </row>
    <row r="285" spans="5:5" x14ac:dyDescent="0.2">
      <c r="E285" s="127"/>
    </row>
    <row r="286" spans="5:5" x14ac:dyDescent="0.2">
      <c r="E286" s="127"/>
    </row>
    <row r="287" spans="5:5" x14ac:dyDescent="0.2">
      <c r="E287" s="127"/>
    </row>
    <row r="288" spans="5:5" x14ac:dyDescent="0.2">
      <c r="E288" s="127"/>
    </row>
    <row r="289" spans="1:7" x14ac:dyDescent="0.2">
      <c r="E289" s="127"/>
    </row>
    <row r="290" spans="1:7" x14ac:dyDescent="0.2">
      <c r="E290" s="127"/>
    </row>
    <row r="291" spans="1:7" x14ac:dyDescent="0.2">
      <c r="E291" s="127"/>
    </row>
    <row r="292" spans="1:7" x14ac:dyDescent="0.2">
      <c r="E292" s="127"/>
    </row>
    <row r="293" spans="1:7" x14ac:dyDescent="0.2">
      <c r="E293" s="127"/>
    </row>
    <row r="294" spans="1:7" x14ac:dyDescent="0.2">
      <c r="E294" s="127"/>
    </row>
    <row r="295" spans="1:7" x14ac:dyDescent="0.2">
      <c r="E295" s="127"/>
    </row>
    <row r="296" spans="1:7" x14ac:dyDescent="0.2">
      <c r="E296" s="127"/>
    </row>
    <row r="297" spans="1:7" x14ac:dyDescent="0.2">
      <c r="E297" s="127"/>
    </row>
    <row r="298" spans="1:7" x14ac:dyDescent="0.2">
      <c r="E298" s="127"/>
    </row>
    <row r="299" spans="1:7" x14ac:dyDescent="0.2">
      <c r="E299" s="127"/>
    </row>
    <row r="300" spans="1:7" x14ac:dyDescent="0.2">
      <c r="E300" s="127"/>
    </row>
    <row r="301" spans="1:7" x14ac:dyDescent="0.2">
      <c r="A301" s="170"/>
      <c r="B301" s="170"/>
    </row>
    <row r="302" spans="1:7" x14ac:dyDescent="0.2">
      <c r="C302" s="172"/>
      <c r="D302" s="172"/>
      <c r="E302" s="173"/>
      <c r="F302" s="172"/>
      <c r="G302" s="174"/>
    </row>
    <row r="303" spans="1:7" x14ac:dyDescent="0.2">
      <c r="A303" s="170"/>
      <c r="B303" s="170"/>
    </row>
  </sheetData>
  <sheetProtection password="DCC5" sheet="1" objects="1" scenarios="1"/>
  <mergeCells count="149">
    <mergeCell ref="C245:D245"/>
    <mergeCell ref="C248:D248"/>
    <mergeCell ref="C15:D15"/>
    <mergeCell ref="C16:D16"/>
    <mergeCell ref="C17:D17"/>
    <mergeCell ref="C19:D19"/>
    <mergeCell ref="C20:D20"/>
    <mergeCell ref="C21:D21"/>
    <mergeCell ref="C23:D23"/>
    <mergeCell ref="C24:D24"/>
    <mergeCell ref="C40:D40"/>
    <mergeCell ref="C44:D44"/>
    <mergeCell ref="C45:D45"/>
    <mergeCell ref="C47:D47"/>
    <mergeCell ref="C48:D48"/>
    <mergeCell ref="C60:D60"/>
    <mergeCell ref="C61:D61"/>
    <mergeCell ref="C65:D65"/>
    <mergeCell ref="C67:D67"/>
    <mergeCell ref="C69:D69"/>
    <mergeCell ref="C71:D71"/>
    <mergeCell ref="C73:D73"/>
    <mergeCell ref="C52:D52"/>
    <mergeCell ref="C54:D54"/>
    <mergeCell ref="A1:G1"/>
    <mergeCell ref="A3:B3"/>
    <mergeCell ref="A4:B4"/>
    <mergeCell ref="E4:G4"/>
    <mergeCell ref="C9:D9"/>
    <mergeCell ref="C11:D11"/>
    <mergeCell ref="C35:D35"/>
    <mergeCell ref="C37:D37"/>
    <mergeCell ref="C39:D39"/>
    <mergeCell ref="C26:D26"/>
    <mergeCell ref="C28:D28"/>
    <mergeCell ref="C29:D29"/>
    <mergeCell ref="C31:D31"/>
    <mergeCell ref="C32:D32"/>
    <mergeCell ref="C34:D34"/>
    <mergeCell ref="C56:D56"/>
    <mergeCell ref="C92:G92"/>
    <mergeCell ref="C93:G93"/>
    <mergeCell ref="C94:G94"/>
    <mergeCell ref="C95:G95"/>
    <mergeCell ref="C96:D96"/>
    <mergeCell ref="C98:G98"/>
    <mergeCell ref="C99:G99"/>
    <mergeCell ref="C75:D75"/>
    <mergeCell ref="C76:D76"/>
    <mergeCell ref="C78:D78"/>
    <mergeCell ref="C84:D84"/>
    <mergeCell ref="C86:D86"/>
    <mergeCell ref="C88:D88"/>
    <mergeCell ref="C105:G105"/>
    <mergeCell ref="C106:G106"/>
    <mergeCell ref="C107:G107"/>
    <mergeCell ref="C108:G108"/>
    <mergeCell ref="C109:D109"/>
    <mergeCell ref="C100:G100"/>
    <mergeCell ref="C101:G101"/>
    <mergeCell ref="C102:G102"/>
    <mergeCell ref="C103:D103"/>
    <mergeCell ref="C115:G115"/>
    <mergeCell ref="C116:D116"/>
    <mergeCell ref="C118:D118"/>
    <mergeCell ref="C120:G120"/>
    <mergeCell ref="C121:G121"/>
    <mergeCell ref="C122:G122"/>
    <mergeCell ref="C111:G111"/>
    <mergeCell ref="C112:G112"/>
    <mergeCell ref="C113:G113"/>
    <mergeCell ref="C114:G114"/>
    <mergeCell ref="C129:G129"/>
    <mergeCell ref="C130:G130"/>
    <mergeCell ref="C131:G131"/>
    <mergeCell ref="C132:G132"/>
    <mergeCell ref="C133:G133"/>
    <mergeCell ref="C134:G134"/>
    <mergeCell ref="C123:G123"/>
    <mergeCell ref="C124:G124"/>
    <mergeCell ref="C125:G125"/>
    <mergeCell ref="C126:G126"/>
    <mergeCell ref="C127:G127"/>
    <mergeCell ref="C128:G128"/>
    <mergeCell ref="C141:G141"/>
    <mergeCell ref="C142:G142"/>
    <mergeCell ref="C143:D143"/>
    <mergeCell ref="C145:G145"/>
    <mergeCell ref="C146:G146"/>
    <mergeCell ref="C135:G135"/>
    <mergeCell ref="C136:G136"/>
    <mergeCell ref="C137:G137"/>
    <mergeCell ref="C138:G138"/>
    <mergeCell ref="C139:G139"/>
    <mergeCell ref="C140:G140"/>
    <mergeCell ref="C147:D147"/>
    <mergeCell ref="C149:G149"/>
    <mergeCell ref="C150:G150"/>
    <mergeCell ref="C151:D151"/>
    <mergeCell ref="C169:D169"/>
    <mergeCell ref="C171:D171"/>
    <mergeCell ref="C173:G173"/>
    <mergeCell ref="C174:D174"/>
    <mergeCell ref="C176:D176"/>
    <mergeCell ref="C178:G178"/>
    <mergeCell ref="C179:D179"/>
    <mergeCell ref="C181:G181"/>
    <mergeCell ref="C182:G182"/>
    <mergeCell ref="C156:D156"/>
    <mergeCell ref="C157:D157"/>
    <mergeCell ref="C159:D159"/>
    <mergeCell ref="C160:D160"/>
    <mergeCell ref="C162:D162"/>
    <mergeCell ref="C163:D163"/>
    <mergeCell ref="C164:D164"/>
    <mergeCell ref="C166:D166"/>
    <mergeCell ref="C167:D167"/>
    <mergeCell ref="C191:G191"/>
    <mergeCell ref="C192:G192"/>
    <mergeCell ref="C193:G193"/>
    <mergeCell ref="C194:D194"/>
    <mergeCell ref="C195:D195"/>
    <mergeCell ref="C183:D183"/>
    <mergeCell ref="C184:D184"/>
    <mergeCell ref="C185:D185"/>
    <mergeCell ref="C187:G187"/>
    <mergeCell ref="C188:G188"/>
    <mergeCell ref="C189:D189"/>
    <mergeCell ref="C215:D215"/>
    <mergeCell ref="C219:D219"/>
    <mergeCell ref="C220:D220"/>
    <mergeCell ref="C221:D221"/>
    <mergeCell ref="C223:D223"/>
    <mergeCell ref="C224:D224"/>
    <mergeCell ref="C202:D202"/>
    <mergeCell ref="C203:D203"/>
    <mergeCell ref="C205:D205"/>
    <mergeCell ref="C206:D206"/>
    <mergeCell ref="C208:D208"/>
    <mergeCell ref="C209:D209"/>
    <mergeCell ref="C241:D241"/>
    <mergeCell ref="C225:D225"/>
    <mergeCell ref="C227:D227"/>
    <mergeCell ref="C228:D228"/>
    <mergeCell ref="C229:D229"/>
    <mergeCell ref="C233:D233"/>
    <mergeCell ref="C235:D235"/>
    <mergeCell ref="C237:D237"/>
    <mergeCell ref="C239:D239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37</vt:i4>
      </vt:variant>
    </vt:vector>
  </HeadingPairs>
  <TitlesOfParts>
    <vt:vector size="40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SazbaDPH1</vt:lpstr>
      <vt:lpstr>SazbaDPH2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Karlik Vlastimil</dc:creator>
  <cp:lastModifiedBy>Manda Libor, DiS.</cp:lastModifiedBy>
  <dcterms:created xsi:type="dcterms:W3CDTF">2021-07-08T07:38:08Z</dcterms:created>
  <dcterms:modified xsi:type="dcterms:W3CDTF">2021-07-19T08:23:24Z</dcterms:modified>
</cp:coreProperties>
</file>